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r-zu-wem Dropbox\cloud\adressen\musterdateien\"/>
    </mc:Choice>
  </mc:AlternateContent>
  <xr:revisionPtr revIDLastSave="0" documentId="13_ncr:1_{596A7344-4700-4187-BE2C-320772B65963}" xr6:coauthVersionLast="47" xr6:coauthVersionMax="47" xr10:uidLastSave="{00000000-0000-0000-0000-000000000000}"/>
  <bookViews>
    <workbookView xWindow="-120" yWindow="-120" windowWidth="29040" windowHeight="15720" tabRatio="212" xr2:uid="{00000000-000D-0000-FFFF-FFFF00000000}"/>
  </bookViews>
  <sheets>
    <sheet name="Wer-zu-Wem Autohaendl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7" i="1" l="1"/>
  <c r="C17" i="1"/>
  <c r="AN16" i="1"/>
  <c r="C16" i="1"/>
  <c r="AN21" i="1"/>
  <c r="C21" i="1"/>
  <c r="AN27" i="1"/>
  <c r="C27" i="1"/>
  <c r="AN20" i="1"/>
  <c r="C20" i="1"/>
  <c r="AN23" i="1"/>
  <c r="C23" i="1"/>
  <c r="AN5" i="1"/>
  <c r="C5" i="1"/>
  <c r="AN11" i="1"/>
  <c r="C11" i="1"/>
  <c r="AN14" i="1"/>
  <c r="C14" i="1"/>
  <c r="AN7" i="1"/>
  <c r="C7" i="1"/>
  <c r="AN15" i="1"/>
  <c r="C15" i="1"/>
  <c r="AN19" i="1"/>
  <c r="C19" i="1"/>
  <c r="AN10" i="1"/>
  <c r="C10" i="1"/>
  <c r="AN3" i="1"/>
  <c r="C3" i="1"/>
  <c r="AN13" i="1"/>
  <c r="C13" i="1"/>
  <c r="AN9" i="1"/>
  <c r="C9" i="1"/>
  <c r="AN4" i="1"/>
  <c r="C4" i="1"/>
  <c r="AN24" i="1"/>
  <c r="C24" i="1"/>
  <c r="AN25" i="1"/>
  <c r="C25" i="1"/>
  <c r="AN12" i="1"/>
  <c r="C12" i="1"/>
  <c r="AN6" i="1"/>
  <c r="C6" i="1"/>
  <c r="AN2" i="1"/>
  <c r="C2" i="1"/>
  <c r="AN18" i="1"/>
  <c r="C18" i="1"/>
  <c r="AN26" i="1"/>
  <c r="C26" i="1"/>
  <c r="AN22" i="1"/>
  <c r="C22" i="1"/>
  <c r="C8" i="1"/>
</calcChain>
</file>

<file path=xl/sharedStrings.xml><?xml version="1.0" encoding="utf-8"?>
<sst xmlns="http://schemas.openxmlformats.org/spreadsheetml/2006/main" count="909" uniqueCount="407">
  <si>
    <t>Ranking</t>
  </si>
  <si>
    <t>Zentrale</t>
  </si>
  <si>
    <t>FirmaPDF</t>
  </si>
  <si>
    <t>wzwLinkCRM</t>
  </si>
  <si>
    <t>Sektor</t>
  </si>
  <si>
    <t>Oberkategorie</t>
  </si>
  <si>
    <t>Kategorie</t>
  </si>
  <si>
    <t>Namen</t>
  </si>
  <si>
    <t>Firma</t>
  </si>
  <si>
    <t>Strasse</t>
  </si>
  <si>
    <t>PLZ</t>
  </si>
  <si>
    <t>Ort</t>
  </si>
  <si>
    <t>Telefon</t>
  </si>
  <si>
    <t>Fax</t>
  </si>
  <si>
    <t>GF1Anrede</t>
  </si>
  <si>
    <t>GF1Titel</t>
  </si>
  <si>
    <t>GF1Vorname</t>
  </si>
  <si>
    <t>GF1Name</t>
  </si>
  <si>
    <t>GF2Anrede</t>
  </si>
  <si>
    <t>GF2Titel</t>
  </si>
  <si>
    <t>GF2Vorname</t>
  </si>
  <si>
    <t>GF2Name</t>
  </si>
  <si>
    <t>GF3Anrede</t>
  </si>
  <si>
    <t>GF3Titel</t>
  </si>
  <si>
    <t>GF3Vorname</t>
  </si>
  <si>
    <t>GF3Name</t>
  </si>
  <si>
    <t>GF4Anrede</t>
  </si>
  <si>
    <t>GF4Titel</t>
  </si>
  <si>
    <t>GF4Vorname</t>
  </si>
  <si>
    <t>GF4Name</t>
  </si>
  <si>
    <t>GF5Anrede</t>
  </si>
  <si>
    <t>GF5Titel</t>
  </si>
  <si>
    <t>GF5Vorname</t>
  </si>
  <si>
    <t>GF5Name</t>
  </si>
  <si>
    <t>GF6Anrede</t>
  </si>
  <si>
    <t>GF6Titel</t>
  </si>
  <si>
    <t>GF6Vorname</t>
  </si>
  <si>
    <t>GF6Name</t>
  </si>
  <si>
    <t>EMail</t>
  </si>
  <si>
    <t>URL</t>
  </si>
  <si>
    <t>Verbund</t>
  </si>
  <si>
    <t>Gruppe</t>
  </si>
  <si>
    <t>GruppeKZ</t>
  </si>
  <si>
    <t>Gruppenkriterium</t>
  </si>
  <si>
    <t>Holding</t>
  </si>
  <si>
    <t>GegruendetJahr</t>
  </si>
  <si>
    <t>WKN</t>
  </si>
  <si>
    <t>UIN</t>
  </si>
  <si>
    <t>AnzahlJobs</t>
  </si>
  <si>
    <t>Standorte</t>
  </si>
  <si>
    <t>NLKz</t>
  </si>
  <si>
    <t>MAKlasse</t>
  </si>
  <si>
    <t>MANational</t>
  </si>
  <si>
    <t>UmsatzKlasse</t>
  </si>
  <si>
    <t>Umsatz</t>
  </si>
  <si>
    <t>Basis</t>
  </si>
  <si>
    <t>Jahr</t>
  </si>
  <si>
    <t>Index</t>
  </si>
  <si>
    <t>EUCode</t>
  </si>
  <si>
    <t>Bundesland</t>
  </si>
  <si>
    <t>Regierungsbezirk</t>
  </si>
  <si>
    <t>Kreis</t>
  </si>
  <si>
    <t>FirmaIndex</t>
  </si>
  <si>
    <t>Werbung</t>
  </si>
  <si>
    <t>Zusatz1</t>
  </si>
  <si>
    <t>Zusatz2</t>
  </si>
  <si>
    <t>Firma1</t>
  </si>
  <si>
    <t>Firma2</t>
  </si>
  <si>
    <t>Handel</t>
  </si>
  <si>
    <t>Technik &amp; Auto</t>
  </si>
  <si>
    <t>Autohaendler</t>
  </si>
  <si>
    <t>Herr</t>
  </si>
  <si>
    <t>Andreas</t>
  </si>
  <si>
    <t>Volkswagen AG Porsche-Piech/Niedersachsen</t>
  </si>
  <si>
    <t>J</t>
  </si>
  <si>
    <t>Konzern</t>
  </si>
  <si>
    <t>VGRD</t>
  </si>
  <si>
    <t>C 1000-4999</t>
  </si>
  <si>
    <t>250 - 500</t>
  </si>
  <si>
    <t>Markenhändler</t>
  </si>
  <si>
    <t>NN</t>
  </si>
  <si>
    <t>Familien</t>
  </si>
  <si>
    <t>Mio. EUR</t>
  </si>
  <si>
    <t>Wolfgang</t>
  </si>
  <si>
    <t>Steffen</t>
  </si>
  <si>
    <t>Frau</t>
  </si>
  <si>
    <t>N</t>
  </si>
  <si>
    <t>Michael</t>
  </si>
  <si>
    <t>Partner</t>
  </si>
  <si>
    <t>Christian</t>
  </si>
  <si>
    <t>Frank</t>
  </si>
  <si>
    <t>Scherer Holding</t>
  </si>
  <si>
    <t>Thomas</t>
  </si>
  <si>
    <t>Sachsen</t>
  </si>
  <si>
    <t>Mathias</t>
  </si>
  <si>
    <t>Jan</t>
  </si>
  <si>
    <t>Matthias</t>
  </si>
  <si>
    <t>Autohaus Anders GmbH</t>
  </si>
  <si>
    <t>Jens</t>
  </si>
  <si>
    <t>https://www.wer-zu-wem.de/firmenprofilzwischenseite/wirthgen-46108-1-25347f1538.pdf</t>
  </si>
  <si>
    <t>Auto-Holding Dresden</t>
  </si>
  <si>
    <t>AUTO-HOLDING DRESDEN GMBH</t>
  </si>
  <si>
    <t>Großenhainer Str. 81/83</t>
  </si>
  <si>
    <t>01127</t>
  </si>
  <si>
    <t>Dresden</t>
  </si>
  <si>
    <t>0351-4101-1500</t>
  </si>
  <si>
    <t>0351-4101-1509</t>
  </si>
  <si>
    <t>Grit</t>
  </si>
  <si>
    <t>info@holding-dresden.de</t>
  </si>
  <si>
    <t>DE212653255</t>
  </si>
  <si>
    <t>DED21</t>
  </si>
  <si>
    <t>Direktionsbezirk Dresden</t>
  </si>
  <si>
    <t>wirthgen</t>
  </si>
  <si>
    <t>Bis 10</t>
  </si>
  <si>
    <t>N.N.</t>
  </si>
  <si>
    <t>Ullrich</t>
  </si>
  <si>
    <t>Torsten</t>
  </si>
  <si>
    <t>10 - 50</t>
  </si>
  <si>
    <t>F 100-249</t>
  </si>
  <si>
    <t>Kay</t>
  </si>
  <si>
    <t>https://www.wer-zu-wem.de/firmenprofilzwischenseite/ertl-26517-1-f1f50fdd5c.pdf</t>
  </si>
  <si>
    <t>Ertl Gruppe</t>
  </si>
  <si>
    <t>Dresdener Auto AG</t>
  </si>
  <si>
    <t>Am Galgenberg 41</t>
  </si>
  <si>
    <t>01257</t>
  </si>
  <si>
    <t>0351-888788-8</t>
  </si>
  <si>
    <t>0351-888788-99</t>
  </si>
  <si>
    <t>Maria</t>
  </si>
  <si>
    <t>info@ertl-gruppe.de</t>
  </si>
  <si>
    <t>Ertl Familie</t>
  </si>
  <si>
    <t>DE236663796</t>
  </si>
  <si>
    <t>ertl</t>
  </si>
  <si>
    <t>G 50-99</t>
  </si>
  <si>
    <t>Roberto</t>
  </si>
  <si>
    <t>https://www.wer-zu-wem.de/firmenprofilzwischenseite/zobjack-46372-1-3ea39f2bd2.pdf</t>
  </si>
  <si>
    <t>Autohaus Zobjack</t>
  </si>
  <si>
    <t>Autohaus Zobjack GmbH &amp; Co. KG</t>
  </si>
  <si>
    <t>Österreicher Str. 93</t>
  </si>
  <si>
    <t>01279</t>
  </si>
  <si>
    <t>0351-25449-0</t>
  </si>
  <si>
    <t>0351-25449-99</t>
  </si>
  <si>
    <t>info@zobjack.de</t>
  </si>
  <si>
    <t>Zobjack Familie</t>
  </si>
  <si>
    <t>DE232169751</t>
  </si>
  <si>
    <t>zobjack</t>
  </si>
  <si>
    <t>Tim</t>
  </si>
  <si>
    <t>Nikolaus</t>
  </si>
  <si>
    <t>H 15-49</t>
  </si>
  <si>
    <t>https://www.wer-zu-wem.de/firmenprofilzwischenseite/opel-maetschke-72325-1-fa1bcbc1ce.pdf</t>
  </si>
  <si>
    <t>Autohaus Mätschke</t>
  </si>
  <si>
    <t>Autohaus Mätschke GmbH</t>
  </si>
  <si>
    <t>Jagdweg 6</t>
  </si>
  <si>
    <t>01159</t>
  </si>
  <si>
    <t>0351-49814-0</t>
  </si>
  <si>
    <t>0351-49814-18</t>
  </si>
  <si>
    <t>Marina</t>
  </si>
  <si>
    <t>info@opel-maetschke.de</t>
  </si>
  <si>
    <t>Mätschke Familie</t>
  </si>
  <si>
    <t>DE154886455</t>
  </si>
  <si>
    <t>opel-maetschke</t>
  </si>
  <si>
    <t>René</t>
  </si>
  <si>
    <t>https://www.wer-zu-wem.de/firmenprofilzwischenseite/autohaus-ruediger-69703-1-9310244713.pdf</t>
  </si>
  <si>
    <t>Autohaus Rüdiger</t>
  </si>
  <si>
    <t>Autohaus Rüdiger GmbH</t>
  </si>
  <si>
    <t>Hamburger Str. 35</t>
  </si>
  <si>
    <t>01067</t>
  </si>
  <si>
    <t>0351-86753-10</t>
  </si>
  <si>
    <t>0351-86753-20</t>
  </si>
  <si>
    <t>Simone</t>
  </si>
  <si>
    <t>info@skoda-dresden.de</t>
  </si>
  <si>
    <t>Rüdiger-Kühne Familie</t>
  </si>
  <si>
    <t>DE245211840</t>
  </si>
  <si>
    <t>autohaus-ruediger</t>
  </si>
  <si>
    <t>Tilo</t>
  </si>
  <si>
    <t>https://www.wer-zu-wem.de/firmenprofilzwischenseite/gloeckner-automobile-30500-1-d60cc056dd.pdf</t>
  </si>
  <si>
    <t>Glöckner Automobile</t>
  </si>
  <si>
    <t>Adrian Glöckner Automobile GmbH</t>
  </si>
  <si>
    <t>Grenzstr. 7</t>
  </si>
  <si>
    <t>01109</t>
  </si>
  <si>
    <t>0351-40428-0</t>
  </si>
  <si>
    <t>0351-40428-30</t>
  </si>
  <si>
    <t>Adrian</t>
  </si>
  <si>
    <t>info@gloeckner-automobile.de</t>
  </si>
  <si>
    <t>Glöckner Familie</t>
  </si>
  <si>
    <t>DE191239420</t>
  </si>
  <si>
    <t>gloeckner-automobile</t>
  </si>
  <si>
    <t>https://www.wer-zu-wem.de/firmenprofilzwischenseite/autohof-altfranken-89641-1-4dd0e467f4.pdf</t>
  </si>
  <si>
    <t>Autohof Altfranken</t>
  </si>
  <si>
    <t>Autohof Altfranken GmbH</t>
  </si>
  <si>
    <t>Rudolf-Walther-Str. 2</t>
  </si>
  <si>
    <t>01156</t>
  </si>
  <si>
    <t>0351-415060</t>
  </si>
  <si>
    <t>0351-4150611</t>
  </si>
  <si>
    <t>info@autohof-altfranken.de</t>
  </si>
  <si>
    <t>DE154882425</t>
  </si>
  <si>
    <t>autohof-altfranken</t>
  </si>
  <si>
    <t>Erik</t>
  </si>
  <si>
    <t>https://www.wer-zu-wem.de/firmenprofilzwischenseite/autowerk-46328-1-9acc63adfe.pdf</t>
  </si>
  <si>
    <t>Autowerk</t>
  </si>
  <si>
    <t>AUTO.WERK Dresden GmbH</t>
  </si>
  <si>
    <t>Liebstädter Str. 10</t>
  </si>
  <si>
    <t>01277</t>
  </si>
  <si>
    <t>0351-205667-0</t>
  </si>
  <si>
    <t>0351-205667-69</t>
  </si>
  <si>
    <t>Ines</t>
  </si>
  <si>
    <t>info@autowerk.eu</t>
  </si>
  <si>
    <t>DE253584560</t>
  </si>
  <si>
    <t>autowerk</t>
  </si>
  <si>
    <t>https://www.wer-zu-wem.de/firmenprofilzwischenseite/toyota-hanisch-72321-1-5652fe3601.pdf</t>
  </si>
  <si>
    <t>Autohaus Steffen Hanisch</t>
  </si>
  <si>
    <t>Am Viertelacker 32a</t>
  </si>
  <si>
    <t>01259</t>
  </si>
  <si>
    <t>0351-28272-0</t>
  </si>
  <si>
    <t>0351-28272-15</t>
  </si>
  <si>
    <t>kontakt@toyota-hanisch.de</t>
  </si>
  <si>
    <t>Steffen Hanisch</t>
  </si>
  <si>
    <t>DE140320760</t>
  </si>
  <si>
    <t>toyota-hanisch</t>
  </si>
  <si>
    <t>Silke</t>
  </si>
  <si>
    <t>Autohaus Heider GmbH</t>
  </si>
  <si>
    <t>https://www.wer-zu-wem.de/firmenprofilzwischenseite/autohaus-anders-dres-102720-1-82be65143a.pdf</t>
  </si>
  <si>
    <t>Autohaus Anders Dresden</t>
  </si>
  <si>
    <t>Autohaus Anders GmbH Renault-Vertragshändler</t>
  </si>
  <si>
    <t>Großenhainer Platz 4</t>
  </si>
  <si>
    <t>01097</t>
  </si>
  <si>
    <t>0351-84068-0</t>
  </si>
  <si>
    <t>0351-84068-68</t>
  </si>
  <si>
    <t>info@autohaus-anders.de</t>
  </si>
  <si>
    <t>Ullrich Anders</t>
  </si>
  <si>
    <t>DE171165818</t>
  </si>
  <si>
    <t>autohaus-anders-dres</t>
  </si>
  <si>
    <t>Renault-Vertragshändler</t>
  </si>
  <si>
    <t>Bianka</t>
  </si>
  <si>
    <t>I 1-14</t>
  </si>
  <si>
    <t>https://www.wer-zu-wem.de/firmenprofilzwischenseite/porsche-dresden-50084-1-8a2c5c5ac5.pdf</t>
  </si>
  <si>
    <t>Porsche Zentrum Dresden</t>
  </si>
  <si>
    <t>Scherer Sportwagen GmbH &amp; Co. KG</t>
  </si>
  <si>
    <t>Meinholdstr. 5</t>
  </si>
  <si>
    <t>01129</t>
  </si>
  <si>
    <t>0351-2728-911</t>
  </si>
  <si>
    <t>0351-2728-912</t>
  </si>
  <si>
    <t>info@porsche-dresden.de</t>
  </si>
  <si>
    <t>DE326799145</t>
  </si>
  <si>
    <t>porsche-dresden</t>
  </si>
  <si>
    <t>https://www.wer-zu-wem.de/firmenprofilzwischenseite/bernhardt-dresden-146515-1-b7cb55f110.pdf</t>
  </si>
  <si>
    <t>Autohaus Bernhardt Dresden</t>
  </si>
  <si>
    <t>Autohaus Bernhardt GmbH</t>
  </si>
  <si>
    <t>Kesselsdorfer Str. 344</t>
  </si>
  <si>
    <t>0351-4311030</t>
  </si>
  <si>
    <t>0351-4311040</t>
  </si>
  <si>
    <t>autoservice-bernhardt@t-online.de</t>
  </si>
  <si>
    <t>Jens Bernhardt</t>
  </si>
  <si>
    <t>DE173747544</t>
  </si>
  <si>
    <t>bernhardt-dresden</t>
  </si>
  <si>
    <t>https://www.wer-zu-wem.de/firmenprofilzwischenseite/autohaus-tross-89618-1-7675674ccf.pdf</t>
  </si>
  <si>
    <t>Autohaus Tross</t>
  </si>
  <si>
    <t>Autohaus Tross GmbH</t>
  </si>
  <si>
    <t>Bergstr. 86</t>
  </si>
  <si>
    <t>01069</t>
  </si>
  <si>
    <t>0351-4175660</t>
  </si>
  <si>
    <t>0351-4724450</t>
  </si>
  <si>
    <t>info@autohaus-tross.de</t>
  </si>
  <si>
    <t>Tross Auto Familie</t>
  </si>
  <si>
    <t>DE166336645</t>
  </si>
  <si>
    <t>autohaus-tross</t>
  </si>
  <si>
    <t>https://www.wer-zu-wem.de/firmenprofilzwischenseite/autohaus-heider-66742-1-f88d389a67.pdf</t>
  </si>
  <si>
    <t>Autohaus Heider</t>
  </si>
  <si>
    <t>Spitzhausstr. 71</t>
  </si>
  <si>
    <t>01139</t>
  </si>
  <si>
    <t>0351-83278-0</t>
  </si>
  <si>
    <t>0351-83278-25</t>
  </si>
  <si>
    <t>bheider@ah-heider.de</t>
  </si>
  <si>
    <t>Familie Heider Dresden</t>
  </si>
  <si>
    <t>DE154882394</t>
  </si>
  <si>
    <t>autohaus-heider</t>
  </si>
  <si>
    <t>https://www.wer-zu-wem.de/firmenprofilzwischenseite/renault-friedewald-89636-1-80f3d5c9f5.pdf</t>
  </si>
  <si>
    <t>Autohaus Friedewald</t>
  </si>
  <si>
    <t>Autohaus Friedewald GmbH</t>
  </si>
  <si>
    <t>Alträcknitz 6</t>
  </si>
  <si>
    <t>01217</t>
  </si>
  <si>
    <t>0351-4718078</t>
  </si>
  <si>
    <t>0351-4719314</t>
  </si>
  <si>
    <t>renault-friedewald@t-online.de</t>
  </si>
  <si>
    <t>Andreas Friedewald</t>
  </si>
  <si>
    <t>DE140293576</t>
  </si>
  <si>
    <t>renault-friedewald</t>
  </si>
  <si>
    <t>https://www.wer-zu-wem.de/firmenprofilzwischenseite/autohaus-fiedler-89544-1-5cab3753a8.pdf</t>
  </si>
  <si>
    <t>Autohaus Fiedler</t>
  </si>
  <si>
    <t>Autohaus Rainer Fiedler e.K. Inh. Steffen Leupold</t>
  </si>
  <si>
    <t>Brückenstr. 13</t>
  </si>
  <si>
    <t>01157</t>
  </si>
  <si>
    <t>0351-4520444</t>
  </si>
  <si>
    <t>0351-4520414</t>
  </si>
  <si>
    <t>autohaus.fiedler@citroen-haendler.de</t>
  </si>
  <si>
    <t>Steffen Leupold</t>
  </si>
  <si>
    <t>DE277502709</t>
  </si>
  <si>
    <t>autohaus-fiedler</t>
  </si>
  <si>
    <t>Autohaus Rainer Fiedler e.K.</t>
  </si>
  <si>
    <t>Inh. Steffen Leupold</t>
  </si>
  <si>
    <t>https://www.wer-zu-wem.de/firmenprofilzwischenseite/hoernigundjaeger-89520-1-dd18fb1920.pdf</t>
  </si>
  <si>
    <t>Autohaus Hörnig &amp; Jäger</t>
  </si>
  <si>
    <t>Autohaus Hörnig und Jäger GmbH</t>
  </si>
  <si>
    <t>Radeburger Str. 214</t>
  </si>
  <si>
    <t>0351-795884-0</t>
  </si>
  <si>
    <t>0351-795884-29</t>
  </si>
  <si>
    <t>Karlo</t>
  </si>
  <si>
    <t>service@autohaus-hoernigundjaeger.de</t>
  </si>
  <si>
    <t>Hörnig/Jäger</t>
  </si>
  <si>
    <t>DE175059115</t>
  </si>
  <si>
    <t>hoernigundjaeger</t>
  </si>
  <si>
    <t>https://www.wer-zu-wem.de/firmenprofilzwischenseite/rausch-ohg-147176-1-d1b6d9224c.pdf</t>
  </si>
  <si>
    <t>Autozentrum Rausch</t>
  </si>
  <si>
    <t>Autozentrum Matthias Rausch</t>
  </si>
  <si>
    <t>Kesselsdorfer Str. 328-330</t>
  </si>
  <si>
    <t>0351-41904-0</t>
  </si>
  <si>
    <t>0351-41904-50</t>
  </si>
  <si>
    <t>automobile@autozentrum-rausch.de</t>
  </si>
  <si>
    <t>Familie Rausch Dresden</t>
  </si>
  <si>
    <t>DE140343530</t>
  </si>
  <si>
    <t>rausch-ohg</t>
  </si>
  <si>
    <t>https://www.wer-zu-wem.de/firmenprofilzwischenseite/strehleauto-89541-1-fcbedab422.pdf</t>
  </si>
  <si>
    <t>Autocenter Strehle</t>
  </si>
  <si>
    <t>Autocenter Strehle e.K.</t>
  </si>
  <si>
    <t>Kötzschenbroder Str. 189</t>
  </si>
  <si>
    <t>0351-8381890</t>
  </si>
  <si>
    <t>0351-8381891</t>
  </si>
  <si>
    <t>Kay-Uwe</t>
  </si>
  <si>
    <t>autostrehle@t-online.de</t>
  </si>
  <si>
    <t>Kay-Uwe Strehle</t>
  </si>
  <si>
    <t>DE209294845</t>
  </si>
  <si>
    <t>strehleauto</t>
  </si>
  <si>
    <t>https://www.wer-zu-wem.de/firmenprofilzwischenseite/vw-dresden-59726-1-d90d240fe3.pdf</t>
  </si>
  <si>
    <t>Auto Müller und Sohn</t>
  </si>
  <si>
    <t>Auto Müller &amp; Sohn oHG</t>
  </si>
  <si>
    <t>Altgomlitz 15</t>
  </si>
  <si>
    <t>01108</t>
  </si>
  <si>
    <t>0351-88482-0</t>
  </si>
  <si>
    <t>0351-88482-22</t>
  </si>
  <si>
    <t>automueller@automueller-dresden.de</t>
  </si>
  <si>
    <t>Müller Dresden Familie</t>
  </si>
  <si>
    <t>DE173747920</t>
  </si>
  <si>
    <t>vw-dresden</t>
  </si>
  <si>
    <t>https://www.wer-zu-wem.de/firmenprofilzwischenseite/autohaus-israel-146720-1-18bc7dd828.pdf</t>
  </si>
  <si>
    <t>Autohaus Israel</t>
  </si>
  <si>
    <t>Autohaus Israel GmbH &amp; Co. KG</t>
  </si>
  <si>
    <t>Dohnaer Str. 310</t>
  </si>
  <si>
    <t>0351-28579-0</t>
  </si>
  <si>
    <t>0351-28579-99</t>
  </si>
  <si>
    <t>info@opel-dresden.de</t>
  </si>
  <si>
    <t>Familie Israel</t>
  </si>
  <si>
    <t>DE159699190</t>
  </si>
  <si>
    <t>autohaus-israel</t>
  </si>
  <si>
    <t>https://www.wer-zu-wem.de/firmenprofilzwischenseite/autohaus-leubnitz-89598-1-8b2642be34.pdf</t>
  </si>
  <si>
    <t>Autohaus Leubnitz</t>
  </si>
  <si>
    <t>Autohaus Leubnitz GmbH</t>
  </si>
  <si>
    <t>Neuostra 3+6</t>
  </si>
  <si>
    <t>01219</t>
  </si>
  <si>
    <t>0351-4706905</t>
  </si>
  <si>
    <t>0351-86269695</t>
  </si>
  <si>
    <t>Dana</t>
  </si>
  <si>
    <t>D.Schulte@autohaus-leubnitz.de</t>
  </si>
  <si>
    <t>Schulte/Kühn</t>
  </si>
  <si>
    <t>DE140293697</t>
  </si>
  <si>
    <t>autohaus-leubnitz</t>
  </si>
  <si>
    <t>https://www.wer-zu-wem.de/firmenprofilzwischenseite/wojciech-dresden-137116-1-77dd6bf65e.pdf</t>
  </si>
  <si>
    <t>Autohaus Wojciech</t>
  </si>
  <si>
    <t>Autohaus Wojciech e.K.</t>
  </si>
  <si>
    <t>An der Prießnitzaue 26</t>
  </si>
  <si>
    <t>01328</t>
  </si>
  <si>
    <t>0351-444980</t>
  </si>
  <si>
    <t>0351-4449844</t>
  </si>
  <si>
    <t>info@ahw-dresden.com</t>
  </si>
  <si>
    <t>Thomas Wojciech</t>
  </si>
  <si>
    <t>DE140201138</t>
  </si>
  <si>
    <t>wojciech-dresden</t>
  </si>
  <si>
    <t>https://www.wer-zu-wem.de/firmenprofilzwischenseite/skoda-dkt-155114-1-97176ab407.pdf</t>
  </si>
  <si>
    <t>Skoda DKT</t>
  </si>
  <si>
    <t>DKT Dresden-Strehlener Kfz-Technik GmbH</t>
  </si>
  <si>
    <t>Breitscheidstr. 32</t>
  </si>
  <si>
    <t>01237</t>
  </si>
  <si>
    <t>0351-4715336</t>
  </si>
  <si>
    <t>0351-4715338</t>
  </si>
  <si>
    <t>info@dkt-skoda.de</t>
  </si>
  <si>
    <t>Thomas Kalder</t>
  </si>
  <si>
    <t>DE140294657</t>
  </si>
  <si>
    <t>skoda-dkt</t>
  </si>
  <si>
    <t>https://www.wer-zu-wem.de/firmenprofilzwischenseite/autobruhns-152600-1-539b16b070.pdf</t>
  </si>
  <si>
    <t>Auto-Bruhns</t>
  </si>
  <si>
    <t>Auto-Bruhns GmbH</t>
  </si>
  <si>
    <t>Warthaer Str. 99</t>
  </si>
  <si>
    <t>0351-4216565</t>
  </si>
  <si>
    <t>0351-4216500</t>
  </si>
  <si>
    <t>info@autobruhns.de</t>
  </si>
  <si>
    <t>Silke Haller</t>
  </si>
  <si>
    <t>DE815110442</t>
  </si>
  <si>
    <t>autobruhns</t>
  </si>
  <si>
    <t>https://www.wer-zu-wem.de/firmenprofilzwischenseite/autogalerie-dresden-89632-1-f5e0034140.pdf</t>
  </si>
  <si>
    <t>Autogalerie Dresden</t>
  </si>
  <si>
    <t>Autogalerie Dresden GmbH</t>
  </si>
  <si>
    <t>Meißner Landstr. 20-22</t>
  </si>
  <si>
    <t>0351-43235-0</t>
  </si>
  <si>
    <t>0351-43235-18</t>
  </si>
  <si>
    <t>info@autogalerie-dresden.de</t>
  </si>
  <si>
    <t>René Sobkowiak</t>
  </si>
  <si>
    <t>DE245740506</t>
  </si>
  <si>
    <t>autogalerie-dresden</t>
  </si>
  <si>
    <t>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</si>
</sst>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  <charset val="1"/>
    </font>
    <font>
      <b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27"/>
  <sheetViews>
    <sheetView tabSelected="1" zoomScaleNormal="100" workbookViewId="0">
      <selection activeCell="A18" sqref="A18"/>
    </sheetView>
  </sheetViews>
  <sheetFormatPr baseColWidth="10" defaultRowHeight="15" x14ac:dyDescent="0.2"/>
  <sheetData>
    <row r="1" spans="1:68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</row>
    <row r="2" spans="1:68" ht="12.75" x14ac:dyDescent="0.2">
      <c r="A2">
        <v>26018</v>
      </c>
      <c r="B2" t="s">
        <v>1</v>
      </c>
      <c r="C2" t="str">
        <f>HYPERLINK("https://www.wer-zu-wem.de/firmenprofilzwischenseite/autohaus-ruediger-69703-1-9310244713.pdf", "Autohaus Rüdiger")</f>
        <v>Autohaus Rüdiger</v>
      </c>
      <c r="D2" t="s">
        <v>161</v>
      </c>
      <c r="E2" t="s">
        <v>68</v>
      </c>
      <c r="F2" t="s">
        <v>69</v>
      </c>
      <c r="G2" t="s">
        <v>70</v>
      </c>
      <c r="H2" t="s">
        <v>162</v>
      </c>
      <c r="I2" t="s">
        <v>163</v>
      </c>
      <c r="J2" t="s">
        <v>164</v>
      </c>
      <c r="K2" t="s">
        <v>165</v>
      </c>
      <c r="L2" t="s">
        <v>104</v>
      </c>
      <c r="M2" t="s">
        <v>166</v>
      </c>
      <c r="N2" t="s">
        <v>167</v>
      </c>
      <c r="O2" t="s">
        <v>85</v>
      </c>
      <c r="Q2" t="s">
        <v>168</v>
      </c>
      <c r="R2" t="s">
        <v>406</v>
      </c>
      <c r="AM2" t="s">
        <v>169</v>
      </c>
      <c r="AN2" t="str">
        <f>HYPERLINK("https://www.autohaus-ruediger.de/", "https://www.autohaus-ruediger.de/")</f>
        <v>https://www.autohaus-ruediger.de/</v>
      </c>
      <c r="AP2" t="s">
        <v>170</v>
      </c>
      <c r="AQ2" t="s">
        <v>86</v>
      </c>
      <c r="AR2" t="s">
        <v>81</v>
      </c>
      <c r="AT2">
        <v>1984</v>
      </c>
      <c r="AV2" t="s">
        <v>171</v>
      </c>
      <c r="AX2">
        <v>1</v>
      </c>
      <c r="AY2" t="s">
        <v>86</v>
      </c>
      <c r="AZ2" t="s">
        <v>132</v>
      </c>
      <c r="BA2">
        <v>50</v>
      </c>
      <c r="BB2" t="s">
        <v>117</v>
      </c>
      <c r="BC2">
        <v>0</v>
      </c>
      <c r="BF2">
        <v>69703</v>
      </c>
      <c r="BG2" t="s">
        <v>110</v>
      </c>
      <c r="BH2" t="s">
        <v>93</v>
      </c>
      <c r="BI2" t="s">
        <v>111</v>
      </c>
      <c r="BJ2" t="s">
        <v>104</v>
      </c>
      <c r="BK2" t="s">
        <v>172</v>
      </c>
      <c r="BM2" t="s">
        <v>79</v>
      </c>
      <c r="BN2" t="s">
        <v>80</v>
      </c>
      <c r="BO2" t="s">
        <v>163</v>
      </c>
    </row>
    <row r="3" spans="1:68" ht="12.75" x14ac:dyDescent="0.2">
      <c r="A3">
        <v>64115</v>
      </c>
      <c r="B3" t="s">
        <v>1</v>
      </c>
      <c r="C3" t="str">
        <f>HYPERLINK("https://www.wer-zu-wem.de/firmenprofilzwischenseite/autohaus-tross-89618-1-7675674ccf.pdf", "Autohaus Tross")</f>
        <v>Autohaus Tross</v>
      </c>
      <c r="D3" t="s">
        <v>254</v>
      </c>
      <c r="E3" t="s">
        <v>68</v>
      </c>
      <c r="F3" t="s">
        <v>69</v>
      </c>
      <c r="G3" t="s">
        <v>70</v>
      </c>
      <c r="H3" t="s">
        <v>255</v>
      </c>
      <c r="I3" t="s">
        <v>256</v>
      </c>
      <c r="J3" t="s">
        <v>257</v>
      </c>
      <c r="K3" t="s">
        <v>258</v>
      </c>
      <c r="L3" t="s">
        <v>104</v>
      </c>
      <c r="M3" t="s">
        <v>259</v>
      </c>
      <c r="N3" t="s">
        <v>260</v>
      </c>
      <c r="O3" t="s">
        <v>71</v>
      </c>
      <c r="Q3" t="s">
        <v>94</v>
      </c>
      <c r="R3" t="s">
        <v>406</v>
      </c>
      <c r="AM3" t="s">
        <v>261</v>
      </c>
      <c r="AN3" t="str">
        <f>HYPERLINK("https://www.autohaus-tross.de/", "https://www.autohaus-tross.de/")</f>
        <v>https://www.autohaus-tross.de/</v>
      </c>
      <c r="AP3" t="s">
        <v>262</v>
      </c>
      <c r="AQ3" t="s">
        <v>86</v>
      </c>
      <c r="AR3" t="s">
        <v>81</v>
      </c>
      <c r="AT3">
        <v>1990</v>
      </c>
      <c r="AV3" t="s">
        <v>263</v>
      </c>
      <c r="AX3">
        <v>1</v>
      </c>
      <c r="AY3" t="s">
        <v>86</v>
      </c>
      <c r="AZ3" t="s">
        <v>233</v>
      </c>
      <c r="BA3">
        <v>14</v>
      </c>
      <c r="BB3" t="s">
        <v>113</v>
      </c>
      <c r="BC3">
        <v>0</v>
      </c>
      <c r="BF3">
        <v>89618</v>
      </c>
      <c r="BG3" t="s">
        <v>110</v>
      </c>
      <c r="BH3" t="s">
        <v>93</v>
      </c>
      <c r="BI3" t="s">
        <v>111</v>
      </c>
      <c r="BJ3" t="s">
        <v>104</v>
      </c>
      <c r="BK3" t="s">
        <v>264</v>
      </c>
      <c r="BM3" t="s">
        <v>79</v>
      </c>
      <c r="BN3" t="s">
        <v>80</v>
      </c>
      <c r="BO3" t="s">
        <v>256</v>
      </c>
    </row>
    <row r="4" spans="1:68" ht="12.75" x14ac:dyDescent="0.2">
      <c r="A4">
        <v>52995</v>
      </c>
      <c r="B4" t="s">
        <v>1</v>
      </c>
      <c r="C4" t="str">
        <f>HYPERLINK("https://www.wer-zu-wem.de/firmenprofilzwischenseite/autohaus-anders-dres-102720-1-82be65143a.pdf", "Autohaus Anders Dresden")</f>
        <v>Autohaus Anders Dresden</v>
      </c>
      <c r="D4" t="s">
        <v>220</v>
      </c>
      <c r="E4" t="s">
        <v>68</v>
      </c>
      <c r="F4" t="s">
        <v>69</v>
      </c>
      <c r="G4" t="s">
        <v>70</v>
      </c>
      <c r="H4" t="s">
        <v>221</v>
      </c>
      <c r="I4" t="s">
        <v>222</v>
      </c>
      <c r="J4" t="s">
        <v>223</v>
      </c>
      <c r="K4" t="s">
        <v>224</v>
      </c>
      <c r="L4" t="s">
        <v>104</v>
      </c>
      <c r="M4" t="s">
        <v>225</v>
      </c>
      <c r="N4" t="s">
        <v>226</v>
      </c>
      <c r="O4" t="s">
        <v>71</v>
      </c>
      <c r="Q4" t="s">
        <v>115</v>
      </c>
      <c r="R4" t="s">
        <v>406</v>
      </c>
      <c r="AM4" t="s">
        <v>227</v>
      </c>
      <c r="AN4" t="str">
        <f>HYPERLINK("https://autohaus-anders.de", "https://autohaus-anders.de")</f>
        <v>https://autohaus-anders.de</v>
      </c>
      <c r="AP4" t="s">
        <v>228</v>
      </c>
      <c r="AQ4" t="s">
        <v>86</v>
      </c>
      <c r="AR4" t="s">
        <v>81</v>
      </c>
      <c r="AV4" t="s">
        <v>229</v>
      </c>
      <c r="AX4">
        <v>1</v>
      </c>
      <c r="AY4" t="s">
        <v>86</v>
      </c>
      <c r="AZ4" t="s">
        <v>147</v>
      </c>
      <c r="BA4">
        <v>20</v>
      </c>
      <c r="BB4" t="s">
        <v>113</v>
      </c>
      <c r="BC4">
        <v>0</v>
      </c>
      <c r="BF4">
        <v>102720</v>
      </c>
      <c r="BG4" t="s">
        <v>110</v>
      </c>
      <c r="BH4" t="s">
        <v>93</v>
      </c>
      <c r="BI4" t="s">
        <v>111</v>
      </c>
      <c r="BJ4" t="s">
        <v>104</v>
      </c>
      <c r="BK4" t="s">
        <v>230</v>
      </c>
      <c r="BM4" t="s">
        <v>79</v>
      </c>
      <c r="BN4" t="s">
        <v>80</v>
      </c>
      <c r="BO4" t="s">
        <v>97</v>
      </c>
      <c r="BP4" t="s">
        <v>231</v>
      </c>
    </row>
    <row r="5" spans="1:68" ht="12.75" x14ac:dyDescent="0.2">
      <c r="A5">
        <v>71311</v>
      </c>
      <c r="B5" t="s">
        <v>1</v>
      </c>
      <c r="C5" t="str">
        <f>HYPERLINK("https://www.wer-zu-wem.de/firmenprofilzwischenseite/vw-dresden-59726-1-d90d240fe3.pdf", "Auto Müller und Sohn")</f>
        <v>Auto Müller und Sohn</v>
      </c>
      <c r="D5" t="s">
        <v>331</v>
      </c>
      <c r="E5" t="s">
        <v>68</v>
      </c>
      <c r="F5" t="s">
        <v>69</v>
      </c>
      <c r="G5" t="s">
        <v>70</v>
      </c>
      <c r="H5" t="s">
        <v>332</v>
      </c>
      <c r="I5" t="s">
        <v>333</v>
      </c>
      <c r="J5" t="s">
        <v>334</v>
      </c>
      <c r="K5" t="s">
        <v>335</v>
      </c>
      <c r="L5" t="s">
        <v>104</v>
      </c>
      <c r="M5" t="s">
        <v>336</v>
      </c>
      <c r="N5" t="s">
        <v>337</v>
      </c>
      <c r="O5" t="s">
        <v>71</v>
      </c>
      <c r="Q5" t="s">
        <v>98</v>
      </c>
      <c r="R5" t="s">
        <v>406</v>
      </c>
      <c r="S5" t="s">
        <v>71</v>
      </c>
      <c r="U5" t="s">
        <v>83</v>
      </c>
      <c r="V5" t="s">
        <v>406</v>
      </c>
      <c r="AM5" t="s">
        <v>338</v>
      </c>
      <c r="AN5" t="str">
        <f>HYPERLINK("https://www.volkswagen-mueller-dresden.de", "https://www.volkswagen-mueller-dresden.de")</f>
        <v>https://www.volkswagen-mueller-dresden.de</v>
      </c>
      <c r="AP5" t="s">
        <v>339</v>
      </c>
      <c r="AQ5" t="s">
        <v>86</v>
      </c>
      <c r="AR5" t="s">
        <v>81</v>
      </c>
      <c r="AV5" t="s">
        <v>340</v>
      </c>
      <c r="AX5">
        <v>1</v>
      </c>
      <c r="AY5" t="s">
        <v>86</v>
      </c>
      <c r="AZ5" t="s">
        <v>233</v>
      </c>
      <c r="BA5">
        <v>12</v>
      </c>
      <c r="BB5" t="s">
        <v>113</v>
      </c>
      <c r="BC5">
        <v>0</v>
      </c>
      <c r="BF5">
        <v>59726</v>
      </c>
      <c r="BG5" t="s">
        <v>110</v>
      </c>
      <c r="BH5" t="s">
        <v>93</v>
      </c>
      <c r="BI5" t="s">
        <v>111</v>
      </c>
      <c r="BJ5" t="s">
        <v>104</v>
      </c>
      <c r="BK5" t="s">
        <v>341</v>
      </c>
      <c r="BM5" t="s">
        <v>79</v>
      </c>
      <c r="BN5" t="s">
        <v>80</v>
      </c>
      <c r="BO5" t="s">
        <v>333</v>
      </c>
    </row>
    <row r="6" spans="1:68" ht="12.75" x14ac:dyDescent="0.2">
      <c r="A6">
        <v>29366</v>
      </c>
      <c r="B6" t="s">
        <v>1</v>
      </c>
      <c r="C6" t="str">
        <f>HYPERLINK("https://www.wer-zu-wem.de/firmenprofilzwischenseite/gloeckner-automobile-30500-1-d60cc056dd.pdf", "Glöckner Automobile")</f>
        <v>Glöckner Automobile</v>
      </c>
      <c r="D6" t="s">
        <v>174</v>
      </c>
      <c r="E6" t="s">
        <v>68</v>
      </c>
      <c r="F6" t="s">
        <v>69</v>
      </c>
      <c r="G6" t="s">
        <v>70</v>
      </c>
      <c r="H6" t="s">
        <v>175</v>
      </c>
      <c r="I6" t="s">
        <v>176</v>
      </c>
      <c r="J6" t="s">
        <v>177</v>
      </c>
      <c r="K6" t="s">
        <v>178</v>
      </c>
      <c r="L6" t="s">
        <v>104</v>
      </c>
      <c r="M6" t="s">
        <v>179</v>
      </c>
      <c r="N6" t="s">
        <v>180</v>
      </c>
      <c r="O6" t="s">
        <v>71</v>
      </c>
      <c r="Q6" t="s">
        <v>181</v>
      </c>
      <c r="R6" t="s">
        <v>406</v>
      </c>
      <c r="S6" t="s">
        <v>71</v>
      </c>
      <c r="U6" t="s">
        <v>146</v>
      </c>
      <c r="V6" t="s">
        <v>406</v>
      </c>
      <c r="AM6" t="s">
        <v>182</v>
      </c>
      <c r="AN6" t="str">
        <f>HYPERLINK("https://www.gloeckner-automobile.de/willkommen.html", "https://www.gloeckner-automobile.de/willkommen.html")</f>
        <v>https://www.gloeckner-automobile.de/willkommen.html</v>
      </c>
      <c r="AP6" t="s">
        <v>183</v>
      </c>
      <c r="AQ6" t="s">
        <v>86</v>
      </c>
      <c r="AR6" t="s">
        <v>81</v>
      </c>
      <c r="AT6">
        <v>1961</v>
      </c>
      <c r="AV6" t="s">
        <v>184</v>
      </c>
      <c r="AW6">
        <v>29</v>
      </c>
      <c r="AX6">
        <v>3</v>
      </c>
      <c r="AY6" t="s">
        <v>86</v>
      </c>
      <c r="AZ6" t="s">
        <v>147</v>
      </c>
      <c r="BA6">
        <v>41</v>
      </c>
      <c r="BB6" t="s">
        <v>117</v>
      </c>
      <c r="BC6">
        <v>0</v>
      </c>
      <c r="BF6">
        <v>30500</v>
      </c>
      <c r="BG6" t="s">
        <v>110</v>
      </c>
      <c r="BH6" t="s">
        <v>93</v>
      </c>
      <c r="BI6" t="s">
        <v>111</v>
      </c>
      <c r="BJ6" t="s">
        <v>104</v>
      </c>
      <c r="BK6" t="s">
        <v>185</v>
      </c>
      <c r="BM6" t="s">
        <v>79</v>
      </c>
      <c r="BN6" t="s">
        <v>80</v>
      </c>
      <c r="BO6" t="s">
        <v>176</v>
      </c>
    </row>
    <row r="7" spans="1:68" ht="12.75" x14ac:dyDescent="0.2">
      <c r="A7">
        <v>69202</v>
      </c>
      <c r="B7" t="s">
        <v>1</v>
      </c>
      <c r="C7" t="str">
        <f>HYPERLINK("https://www.wer-zu-wem.de/firmenprofilzwischenseite/hoernigundjaeger-89520-1-dd18fb1920.pdf", "Autohaus Hörnig &amp; Jäger")</f>
        <v>Autohaus Hörnig &amp; Jäger</v>
      </c>
      <c r="D7" t="s">
        <v>299</v>
      </c>
      <c r="E7" t="s">
        <v>68</v>
      </c>
      <c r="F7" t="s">
        <v>69</v>
      </c>
      <c r="G7" t="s">
        <v>70</v>
      </c>
      <c r="H7" t="s">
        <v>300</v>
      </c>
      <c r="I7" t="s">
        <v>301</v>
      </c>
      <c r="J7" t="s">
        <v>302</v>
      </c>
      <c r="K7" t="s">
        <v>178</v>
      </c>
      <c r="L7" t="s">
        <v>104</v>
      </c>
      <c r="M7" t="s">
        <v>303</v>
      </c>
      <c r="N7" t="s">
        <v>304</v>
      </c>
      <c r="O7" t="s">
        <v>71</v>
      </c>
      <c r="Q7" t="s">
        <v>305</v>
      </c>
      <c r="R7" t="s">
        <v>406</v>
      </c>
      <c r="S7" t="s">
        <v>71</v>
      </c>
      <c r="U7" t="s">
        <v>133</v>
      </c>
      <c r="V7" t="s">
        <v>406</v>
      </c>
      <c r="AM7" t="s">
        <v>306</v>
      </c>
      <c r="AN7" t="str">
        <f>HYPERLINK("http://www.autohaus-hoernigundjaeger.de/", "http://www.autohaus-hoernigundjaeger.de/")</f>
        <v>http://www.autohaus-hoernigundjaeger.de/</v>
      </c>
      <c r="AP7" t="s">
        <v>307</v>
      </c>
      <c r="AQ7" t="s">
        <v>86</v>
      </c>
      <c r="AR7" t="s">
        <v>88</v>
      </c>
      <c r="AT7">
        <v>1992</v>
      </c>
      <c r="AV7" t="s">
        <v>308</v>
      </c>
      <c r="AX7">
        <v>1</v>
      </c>
      <c r="AY7" t="s">
        <v>86</v>
      </c>
      <c r="AZ7" t="s">
        <v>233</v>
      </c>
      <c r="BA7">
        <v>0</v>
      </c>
      <c r="BB7" t="s">
        <v>113</v>
      </c>
      <c r="BC7">
        <v>0</v>
      </c>
      <c r="BF7">
        <v>89520</v>
      </c>
      <c r="BG7" t="s">
        <v>110</v>
      </c>
      <c r="BH7" t="s">
        <v>93</v>
      </c>
      <c r="BI7" t="s">
        <v>111</v>
      </c>
      <c r="BJ7" t="s">
        <v>104</v>
      </c>
      <c r="BK7" t="s">
        <v>309</v>
      </c>
      <c r="BM7" t="s">
        <v>79</v>
      </c>
      <c r="BN7" t="s">
        <v>80</v>
      </c>
      <c r="BO7" t="s">
        <v>301</v>
      </c>
    </row>
    <row r="8" spans="1:68" ht="12.75" x14ac:dyDescent="0.2">
      <c r="A8">
        <v>2682</v>
      </c>
      <c r="B8" t="s">
        <v>1</v>
      </c>
      <c r="C8" t="str">
        <f>HYPERLINK("https://www.wer-zu-wem.de/firmenprofilzwischenseite/wirthgen-46108-1-25347f1538.pdf", "Auto-Holding Dresden")</f>
        <v>Auto-Holding Dresden</v>
      </c>
      <c r="D8" t="s">
        <v>99</v>
      </c>
      <c r="E8" t="s">
        <v>68</v>
      </c>
      <c r="F8" t="s">
        <v>69</v>
      </c>
      <c r="G8" t="s">
        <v>70</v>
      </c>
      <c r="H8" t="s">
        <v>100</v>
      </c>
      <c r="I8" t="s">
        <v>101</v>
      </c>
      <c r="J8" t="s">
        <v>102</v>
      </c>
      <c r="K8" t="s">
        <v>103</v>
      </c>
      <c r="L8" t="s">
        <v>104</v>
      </c>
      <c r="M8" t="s">
        <v>105</v>
      </c>
      <c r="N8" t="s">
        <v>106</v>
      </c>
      <c r="O8" t="s">
        <v>85</v>
      </c>
      <c r="Q8" t="s">
        <v>107</v>
      </c>
      <c r="R8" t="s">
        <v>406</v>
      </c>
      <c r="S8" t="s">
        <v>71</v>
      </c>
      <c r="U8" t="s">
        <v>95</v>
      </c>
      <c r="V8" t="s">
        <v>406</v>
      </c>
      <c r="AM8" t="s">
        <v>108</v>
      </c>
      <c r="AP8" t="s">
        <v>73</v>
      </c>
      <c r="AQ8" t="s">
        <v>74</v>
      </c>
      <c r="AR8" t="s">
        <v>75</v>
      </c>
      <c r="AS8" t="s">
        <v>76</v>
      </c>
      <c r="AT8">
        <v>1979</v>
      </c>
      <c r="AV8" t="s">
        <v>109</v>
      </c>
      <c r="AX8">
        <v>7</v>
      </c>
      <c r="AY8" t="s">
        <v>86</v>
      </c>
      <c r="AZ8" t="s">
        <v>77</v>
      </c>
      <c r="BA8">
        <v>1140</v>
      </c>
      <c r="BB8" t="s">
        <v>78</v>
      </c>
      <c r="BC8">
        <v>300</v>
      </c>
      <c r="BD8" t="s">
        <v>82</v>
      </c>
      <c r="BE8">
        <v>2019</v>
      </c>
      <c r="BF8">
        <v>46108</v>
      </c>
      <c r="BG8" t="s">
        <v>110</v>
      </c>
      <c r="BH8" t="s">
        <v>93</v>
      </c>
      <c r="BI8" t="s">
        <v>111</v>
      </c>
      <c r="BJ8" t="s">
        <v>104</v>
      </c>
      <c r="BK8" t="s">
        <v>112</v>
      </c>
      <c r="BM8" t="s">
        <v>79</v>
      </c>
      <c r="BN8" t="s">
        <v>80</v>
      </c>
      <c r="BO8" t="s">
        <v>101</v>
      </c>
    </row>
    <row r="9" spans="1:68" ht="12.75" x14ac:dyDescent="0.2">
      <c r="A9">
        <v>61020</v>
      </c>
      <c r="B9" t="s">
        <v>1</v>
      </c>
      <c r="C9" t="str">
        <f>HYPERLINK("https://www.wer-zu-wem.de/firmenprofilzwischenseite/porsche-dresden-50084-1-8a2c5c5ac5.pdf", "Porsche Zentrum Dresden")</f>
        <v>Porsche Zentrum Dresden</v>
      </c>
      <c r="D9" t="s">
        <v>234</v>
      </c>
      <c r="E9" t="s">
        <v>68</v>
      </c>
      <c r="F9" t="s">
        <v>69</v>
      </c>
      <c r="G9" t="s">
        <v>70</v>
      </c>
      <c r="H9" t="s">
        <v>235</v>
      </c>
      <c r="I9" t="s">
        <v>236</v>
      </c>
      <c r="J9" t="s">
        <v>237</v>
      </c>
      <c r="K9" t="s">
        <v>238</v>
      </c>
      <c r="L9" t="s">
        <v>104</v>
      </c>
      <c r="M9" t="s">
        <v>239</v>
      </c>
      <c r="N9" t="s">
        <v>240</v>
      </c>
      <c r="O9" t="s">
        <v>71</v>
      </c>
      <c r="Q9" t="s">
        <v>90</v>
      </c>
      <c r="R9" t="s">
        <v>406</v>
      </c>
      <c r="AM9" t="s">
        <v>241</v>
      </c>
      <c r="AN9" t="str">
        <f>HYPERLINK("https://www.porsche-dresden.de/", "https://www.porsche-dresden.de/")</f>
        <v>https://www.porsche-dresden.de/</v>
      </c>
      <c r="AP9" t="s">
        <v>91</v>
      </c>
      <c r="AQ9" t="s">
        <v>74</v>
      </c>
      <c r="AR9" t="s">
        <v>81</v>
      </c>
      <c r="AV9" t="s">
        <v>242</v>
      </c>
      <c r="AX9">
        <v>1</v>
      </c>
      <c r="AY9" t="s">
        <v>86</v>
      </c>
      <c r="AZ9" t="s">
        <v>147</v>
      </c>
      <c r="BA9">
        <v>16</v>
      </c>
      <c r="BB9" t="s">
        <v>113</v>
      </c>
      <c r="BC9">
        <v>0</v>
      </c>
      <c r="BF9">
        <v>50084</v>
      </c>
      <c r="BG9" t="s">
        <v>110</v>
      </c>
      <c r="BH9" t="s">
        <v>93</v>
      </c>
      <c r="BI9" t="s">
        <v>111</v>
      </c>
      <c r="BJ9" t="s">
        <v>104</v>
      </c>
      <c r="BK9" t="s">
        <v>243</v>
      </c>
      <c r="BM9" t="s">
        <v>79</v>
      </c>
      <c r="BN9" t="s">
        <v>80</v>
      </c>
      <c r="BO9" t="s">
        <v>236</v>
      </c>
    </row>
    <row r="10" spans="1:68" ht="12.75" x14ac:dyDescent="0.2">
      <c r="A10">
        <v>65455</v>
      </c>
      <c r="B10" t="s">
        <v>1</v>
      </c>
      <c r="C10" t="str">
        <f>HYPERLINK("https://www.wer-zu-wem.de/firmenprofilzwischenseite/autohaus-heider-66742-1-f88d389a67.pdf", "Autohaus Heider")</f>
        <v>Autohaus Heider</v>
      </c>
      <c r="D10" t="s">
        <v>265</v>
      </c>
      <c r="E10" t="s">
        <v>68</v>
      </c>
      <c r="F10" t="s">
        <v>69</v>
      </c>
      <c r="G10" t="s">
        <v>70</v>
      </c>
      <c r="H10" t="s">
        <v>266</v>
      </c>
      <c r="I10" t="s">
        <v>219</v>
      </c>
      <c r="J10" t="s">
        <v>267</v>
      </c>
      <c r="K10" t="s">
        <v>268</v>
      </c>
      <c r="L10" t="s">
        <v>104</v>
      </c>
      <c r="M10" t="s">
        <v>269</v>
      </c>
      <c r="N10" t="s">
        <v>270</v>
      </c>
      <c r="O10" t="s">
        <v>85</v>
      </c>
      <c r="Q10" t="s">
        <v>232</v>
      </c>
      <c r="R10" t="s">
        <v>406</v>
      </c>
      <c r="AM10" t="s">
        <v>271</v>
      </c>
      <c r="AN10" t="str">
        <f>HYPERLINK("https://www.mazda-autohaus-heider-dresden.de/", "https://www.mazda-autohaus-heider-dresden.de/")</f>
        <v>https://www.mazda-autohaus-heider-dresden.de/</v>
      </c>
      <c r="AP10" t="s">
        <v>272</v>
      </c>
      <c r="AQ10" t="s">
        <v>86</v>
      </c>
      <c r="AR10" t="s">
        <v>81</v>
      </c>
      <c r="AV10" t="s">
        <v>273</v>
      </c>
      <c r="AX10">
        <v>1</v>
      </c>
      <c r="AY10" t="s">
        <v>86</v>
      </c>
      <c r="AZ10" t="s">
        <v>233</v>
      </c>
      <c r="BA10">
        <v>14</v>
      </c>
      <c r="BB10" t="s">
        <v>113</v>
      </c>
      <c r="BC10">
        <v>0</v>
      </c>
      <c r="BF10">
        <v>66742</v>
      </c>
      <c r="BG10" t="s">
        <v>110</v>
      </c>
      <c r="BH10" t="s">
        <v>93</v>
      </c>
      <c r="BI10" t="s">
        <v>111</v>
      </c>
      <c r="BJ10" t="s">
        <v>104</v>
      </c>
      <c r="BK10" t="s">
        <v>274</v>
      </c>
      <c r="BM10" t="s">
        <v>79</v>
      </c>
      <c r="BN10" t="s">
        <v>80</v>
      </c>
      <c r="BO10" t="s">
        <v>219</v>
      </c>
    </row>
    <row r="11" spans="1:68" ht="12.75" x14ac:dyDescent="0.2">
      <c r="A11">
        <v>71230</v>
      </c>
      <c r="B11" t="s">
        <v>1</v>
      </c>
      <c r="C11" t="str">
        <f>HYPERLINK("https://www.wer-zu-wem.de/firmenprofilzwischenseite/strehleauto-89541-1-fcbedab422.pdf", "Autocenter Strehle")</f>
        <v>Autocenter Strehle</v>
      </c>
      <c r="D11" t="s">
        <v>320</v>
      </c>
      <c r="E11" t="s">
        <v>68</v>
      </c>
      <c r="F11" t="s">
        <v>69</v>
      </c>
      <c r="G11" t="s">
        <v>70</v>
      </c>
      <c r="H11" t="s">
        <v>321</v>
      </c>
      <c r="I11" t="s">
        <v>322</v>
      </c>
      <c r="J11" t="s">
        <v>323</v>
      </c>
      <c r="K11" t="s">
        <v>268</v>
      </c>
      <c r="L11" t="s">
        <v>104</v>
      </c>
      <c r="M11" t="s">
        <v>324</v>
      </c>
      <c r="N11" t="s">
        <v>325</v>
      </c>
      <c r="O11" t="s">
        <v>71</v>
      </c>
      <c r="Q11" t="s">
        <v>326</v>
      </c>
      <c r="R11" t="s">
        <v>406</v>
      </c>
      <c r="AM11" t="s">
        <v>327</v>
      </c>
      <c r="AN11" t="str">
        <f>HYPERLINK("https://autostrehle.de/", "https://autostrehle.de/")</f>
        <v>https://autostrehle.de/</v>
      </c>
      <c r="AP11" t="s">
        <v>328</v>
      </c>
      <c r="AQ11" t="s">
        <v>86</v>
      </c>
      <c r="AR11" t="s">
        <v>81</v>
      </c>
      <c r="AV11" t="s">
        <v>329</v>
      </c>
      <c r="AX11">
        <v>1</v>
      </c>
      <c r="AY11" t="s">
        <v>86</v>
      </c>
      <c r="AZ11" t="s">
        <v>233</v>
      </c>
      <c r="BA11">
        <v>0</v>
      </c>
      <c r="BB11" t="s">
        <v>113</v>
      </c>
      <c r="BC11">
        <v>0</v>
      </c>
      <c r="BF11">
        <v>89541</v>
      </c>
      <c r="BG11" t="s">
        <v>110</v>
      </c>
      <c r="BH11" t="s">
        <v>93</v>
      </c>
      <c r="BI11" t="s">
        <v>111</v>
      </c>
      <c r="BJ11" t="s">
        <v>104</v>
      </c>
      <c r="BK11" t="s">
        <v>330</v>
      </c>
      <c r="BM11" t="s">
        <v>79</v>
      </c>
      <c r="BN11" t="s">
        <v>80</v>
      </c>
      <c r="BO11" t="s">
        <v>322</v>
      </c>
    </row>
    <row r="12" spans="1:68" ht="12.75" x14ac:dyDescent="0.2">
      <c r="A12">
        <v>30135</v>
      </c>
      <c r="B12" t="s">
        <v>1</v>
      </c>
      <c r="C12" t="str">
        <f>HYPERLINK("https://www.wer-zu-wem.de/firmenprofilzwischenseite/autohof-altfranken-89641-1-4dd0e467f4.pdf", "Autohof Altfranken")</f>
        <v>Autohof Altfranken</v>
      </c>
      <c r="D12" t="s">
        <v>186</v>
      </c>
      <c r="E12" t="s">
        <v>68</v>
      </c>
      <c r="F12" t="s">
        <v>69</v>
      </c>
      <c r="G12" t="s">
        <v>70</v>
      </c>
      <c r="H12" t="s">
        <v>187</v>
      </c>
      <c r="I12" t="s">
        <v>188</v>
      </c>
      <c r="J12" t="s">
        <v>189</v>
      </c>
      <c r="K12" t="s">
        <v>190</v>
      </c>
      <c r="L12" t="s">
        <v>104</v>
      </c>
      <c r="M12" t="s">
        <v>191</v>
      </c>
      <c r="N12" t="s">
        <v>192</v>
      </c>
      <c r="O12" t="s">
        <v>71</v>
      </c>
      <c r="Q12" t="s">
        <v>89</v>
      </c>
      <c r="R12" t="s">
        <v>406</v>
      </c>
      <c r="AM12" t="s">
        <v>193</v>
      </c>
      <c r="AN12" t="str">
        <f>HYPERLINK("https://www.autohaus-altfranken.de/", "https://www.autohaus-altfranken.de/")</f>
        <v>https://www.autohaus-altfranken.de/</v>
      </c>
      <c r="AP12" t="s">
        <v>129</v>
      </c>
      <c r="AQ12" t="s">
        <v>74</v>
      </c>
      <c r="AR12" t="s">
        <v>81</v>
      </c>
      <c r="AT12">
        <v>1970</v>
      </c>
      <c r="AV12" t="s">
        <v>194</v>
      </c>
      <c r="AX12">
        <v>1</v>
      </c>
      <c r="AY12" t="s">
        <v>86</v>
      </c>
      <c r="AZ12" t="s">
        <v>147</v>
      </c>
      <c r="BA12">
        <v>40</v>
      </c>
      <c r="BB12" t="s">
        <v>117</v>
      </c>
      <c r="BC12">
        <v>0</v>
      </c>
      <c r="BF12">
        <v>89641</v>
      </c>
      <c r="BG12" t="s">
        <v>110</v>
      </c>
      <c r="BH12" t="s">
        <v>93</v>
      </c>
      <c r="BI12" t="s">
        <v>111</v>
      </c>
      <c r="BJ12" t="s">
        <v>104</v>
      </c>
      <c r="BK12" t="s">
        <v>195</v>
      </c>
      <c r="BM12" t="s">
        <v>79</v>
      </c>
      <c r="BN12" t="s">
        <v>80</v>
      </c>
      <c r="BO12" t="s">
        <v>188</v>
      </c>
    </row>
    <row r="13" spans="1:68" ht="12.75" x14ac:dyDescent="0.2">
      <c r="A13">
        <v>63353</v>
      </c>
      <c r="B13" t="s">
        <v>1</v>
      </c>
      <c r="C13" t="str">
        <f>HYPERLINK("https://www.wer-zu-wem.de/firmenprofilzwischenseite/bernhardt-dresden-146515-1-b7cb55f110.pdf", "Autohaus Bernhardt Dresden")</f>
        <v>Autohaus Bernhardt Dresden</v>
      </c>
      <c r="D13" t="s">
        <v>244</v>
      </c>
      <c r="E13" t="s">
        <v>68</v>
      </c>
      <c r="F13" t="s">
        <v>69</v>
      </c>
      <c r="G13" t="s">
        <v>70</v>
      </c>
      <c r="H13" t="s">
        <v>245</v>
      </c>
      <c r="I13" t="s">
        <v>246</v>
      </c>
      <c r="J13" t="s">
        <v>247</v>
      </c>
      <c r="K13" t="s">
        <v>190</v>
      </c>
      <c r="L13" t="s">
        <v>104</v>
      </c>
      <c r="M13" t="s">
        <v>248</v>
      </c>
      <c r="N13" t="s">
        <v>249</v>
      </c>
      <c r="O13" t="s">
        <v>71</v>
      </c>
      <c r="Q13" t="s">
        <v>98</v>
      </c>
      <c r="R13" t="s">
        <v>406</v>
      </c>
      <c r="AM13" t="s">
        <v>250</v>
      </c>
      <c r="AN13" t="str">
        <f>HYPERLINK("https://www.ah-bernhardt.de/", "https://www.ah-bernhardt.de/")</f>
        <v>https://www.ah-bernhardt.de/</v>
      </c>
      <c r="AP13" t="s">
        <v>251</v>
      </c>
      <c r="AQ13" t="s">
        <v>86</v>
      </c>
      <c r="AR13" t="s">
        <v>81</v>
      </c>
      <c r="AV13" t="s">
        <v>252</v>
      </c>
      <c r="AX13">
        <v>1</v>
      </c>
      <c r="AY13" t="s">
        <v>86</v>
      </c>
      <c r="AZ13" t="s">
        <v>147</v>
      </c>
      <c r="BA13">
        <v>15</v>
      </c>
      <c r="BB13" t="s">
        <v>113</v>
      </c>
      <c r="BC13">
        <v>0</v>
      </c>
      <c r="BF13">
        <v>146515</v>
      </c>
      <c r="BG13" t="s">
        <v>110</v>
      </c>
      <c r="BH13" t="s">
        <v>93</v>
      </c>
      <c r="BI13" t="s">
        <v>111</v>
      </c>
      <c r="BJ13" t="s">
        <v>104</v>
      </c>
      <c r="BK13" t="s">
        <v>253</v>
      </c>
      <c r="BM13" t="s">
        <v>79</v>
      </c>
      <c r="BN13" t="s">
        <v>80</v>
      </c>
      <c r="BO13" t="s">
        <v>246</v>
      </c>
    </row>
    <row r="14" spans="1:68" ht="12.75" x14ac:dyDescent="0.2">
      <c r="A14">
        <v>71202</v>
      </c>
      <c r="B14" t="s">
        <v>1</v>
      </c>
      <c r="C14" t="str">
        <f>HYPERLINK("https://www.wer-zu-wem.de/firmenprofilzwischenseite/rausch-ohg-147176-1-d1b6d9224c.pdf", "Autozentrum Rausch")</f>
        <v>Autozentrum Rausch</v>
      </c>
      <c r="D14" t="s">
        <v>310</v>
      </c>
      <c r="E14" t="s">
        <v>68</v>
      </c>
      <c r="F14" t="s">
        <v>69</v>
      </c>
      <c r="G14" t="s">
        <v>70</v>
      </c>
      <c r="H14" t="s">
        <v>311</v>
      </c>
      <c r="I14" t="s">
        <v>312</v>
      </c>
      <c r="J14" t="s">
        <v>313</v>
      </c>
      <c r="K14" t="s">
        <v>190</v>
      </c>
      <c r="L14" t="s">
        <v>104</v>
      </c>
      <c r="M14" t="s">
        <v>314</v>
      </c>
      <c r="N14" t="s">
        <v>315</v>
      </c>
      <c r="O14" t="s">
        <v>71</v>
      </c>
      <c r="Q14" t="s">
        <v>96</v>
      </c>
      <c r="R14" t="s">
        <v>406</v>
      </c>
      <c r="AM14" t="s">
        <v>316</v>
      </c>
      <c r="AN14" t="str">
        <f>HYPERLINK("https://mazda-autohaus-rausch-dresden.de/", "https://mazda-autohaus-rausch-dresden.de/")</f>
        <v>https://mazda-autohaus-rausch-dresden.de/</v>
      </c>
      <c r="AP14" t="s">
        <v>317</v>
      </c>
      <c r="AQ14" t="s">
        <v>86</v>
      </c>
      <c r="AR14" t="s">
        <v>81</v>
      </c>
      <c r="AV14" t="s">
        <v>318</v>
      </c>
      <c r="AX14">
        <v>1</v>
      </c>
      <c r="AY14" t="s">
        <v>86</v>
      </c>
      <c r="AZ14" t="s">
        <v>233</v>
      </c>
      <c r="BA14">
        <v>0</v>
      </c>
      <c r="BB14" t="s">
        <v>113</v>
      </c>
      <c r="BC14">
        <v>0</v>
      </c>
      <c r="BF14">
        <v>147176</v>
      </c>
      <c r="BG14" t="s">
        <v>110</v>
      </c>
      <c r="BH14" t="s">
        <v>93</v>
      </c>
      <c r="BI14" t="s">
        <v>111</v>
      </c>
      <c r="BJ14" t="s">
        <v>104</v>
      </c>
      <c r="BK14" t="s">
        <v>319</v>
      </c>
      <c r="BM14" t="s">
        <v>79</v>
      </c>
      <c r="BN14" t="s">
        <v>80</v>
      </c>
      <c r="BO14" t="s">
        <v>312</v>
      </c>
    </row>
    <row r="15" spans="1:68" ht="12.75" x14ac:dyDescent="0.2">
      <c r="A15">
        <v>69190</v>
      </c>
      <c r="B15" t="s">
        <v>1</v>
      </c>
      <c r="C15" t="str">
        <f>HYPERLINK("https://www.wer-zu-wem.de/firmenprofilzwischenseite/autohaus-fiedler-89544-1-5cab3753a8.pdf", "Autohaus Fiedler")</f>
        <v>Autohaus Fiedler</v>
      </c>
      <c r="D15" t="s">
        <v>286</v>
      </c>
      <c r="E15" t="s">
        <v>68</v>
      </c>
      <c r="F15" t="s">
        <v>69</v>
      </c>
      <c r="G15" t="s">
        <v>70</v>
      </c>
      <c r="H15" t="s">
        <v>287</v>
      </c>
      <c r="I15" t="s">
        <v>288</v>
      </c>
      <c r="J15" t="s">
        <v>289</v>
      </c>
      <c r="K15" t="s">
        <v>290</v>
      </c>
      <c r="L15" t="s">
        <v>104</v>
      </c>
      <c r="M15" t="s">
        <v>291</v>
      </c>
      <c r="N15" t="s">
        <v>292</v>
      </c>
      <c r="O15" t="s">
        <v>71</v>
      </c>
      <c r="Q15" t="s">
        <v>84</v>
      </c>
      <c r="R15" t="s">
        <v>406</v>
      </c>
      <c r="AM15" t="s">
        <v>293</v>
      </c>
      <c r="AN15" t="str">
        <f>HYPERLINK("http://www.autohaus-fiedler.de/", "http://www.autohaus-fiedler.de/")</f>
        <v>http://www.autohaus-fiedler.de/</v>
      </c>
      <c r="AP15" t="s">
        <v>294</v>
      </c>
      <c r="AQ15" t="s">
        <v>86</v>
      </c>
      <c r="AR15" t="s">
        <v>81</v>
      </c>
      <c r="AT15">
        <v>1977</v>
      </c>
      <c r="AV15" t="s">
        <v>295</v>
      </c>
      <c r="AX15">
        <v>1</v>
      </c>
      <c r="AY15" t="s">
        <v>86</v>
      </c>
      <c r="AZ15" t="s">
        <v>233</v>
      </c>
      <c r="BA15">
        <v>0</v>
      </c>
      <c r="BB15" t="s">
        <v>113</v>
      </c>
      <c r="BC15">
        <v>0</v>
      </c>
      <c r="BF15">
        <v>89544</v>
      </c>
      <c r="BG15" t="s">
        <v>110</v>
      </c>
      <c r="BH15" t="s">
        <v>93</v>
      </c>
      <c r="BI15" t="s">
        <v>111</v>
      </c>
      <c r="BJ15" t="s">
        <v>104</v>
      </c>
      <c r="BK15" t="s">
        <v>296</v>
      </c>
      <c r="BM15" t="s">
        <v>79</v>
      </c>
      <c r="BN15" t="s">
        <v>80</v>
      </c>
      <c r="BO15" t="s">
        <v>297</v>
      </c>
      <c r="BP15" t="s">
        <v>298</v>
      </c>
    </row>
    <row r="16" spans="1:68" ht="12.75" x14ac:dyDescent="0.2">
      <c r="A16">
        <v>88035</v>
      </c>
      <c r="B16" t="s">
        <v>1</v>
      </c>
      <c r="C16" t="str">
        <f>HYPERLINK("https://www.wer-zu-wem.de/firmenprofilzwischenseite/autobruhns-152600-1-539b16b070.pdf", "Auto-Bruhns")</f>
        <v>Auto-Bruhns</v>
      </c>
      <c r="D16" t="s">
        <v>386</v>
      </c>
      <c r="E16" t="s">
        <v>68</v>
      </c>
      <c r="F16" t="s">
        <v>69</v>
      </c>
      <c r="G16" t="s">
        <v>70</v>
      </c>
      <c r="H16" t="s">
        <v>387</v>
      </c>
      <c r="I16" t="s">
        <v>388</v>
      </c>
      <c r="J16" t="s">
        <v>389</v>
      </c>
      <c r="K16" t="s">
        <v>290</v>
      </c>
      <c r="L16" t="s">
        <v>104</v>
      </c>
      <c r="M16" t="s">
        <v>390</v>
      </c>
      <c r="N16" t="s">
        <v>391</v>
      </c>
      <c r="O16" t="s">
        <v>85</v>
      </c>
      <c r="Q16" t="s">
        <v>218</v>
      </c>
      <c r="R16" t="s">
        <v>406</v>
      </c>
      <c r="AM16" t="s">
        <v>392</v>
      </c>
      <c r="AN16" t="str">
        <f>HYPERLINK("https://www.autobruhns.de/", "https://www.autobruhns.de/")</f>
        <v>https://www.autobruhns.de/</v>
      </c>
      <c r="AP16" t="s">
        <v>393</v>
      </c>
      <c r="AQ16" t="s">
        <v>86</v>
      </c>
      <c r="AR16" t="s">
        <v>81</v>
      </c>
      <c r="AV16" t="s">
        <v>394</v>
      </c>
      <c r="AX16">
        <v>1</v>
      </c>
      <c r="AY16" t="s">
        <v>86</v>
      </c>
      <c r="AZ16" t="s">
        <v>233</v>
      </c>
      <c r="BA16">
        <v>8</v>
      </c>
      <c r="BB16" t="s">
        <v>113</v>
      </c>
      <c r="BC16">
        <v>0</v>
      </c>
      <c r="BF16">
        <v>152600</v>
      </c>
      <c r="BG16" t="s">
        <v>110</v>
      </c>
      <c r="BH16" t="s">
        <v>93</v>
      </c>
      <c r="BI16" t="s">
        <v>111</v>
      </c>
      <c r="BJ16" t="s">
        <v>104</v>
      </c>
      <c r="BK16" t="s">
        <v>395</v>
      </c>
      <c r="BM16" t="s">
        <v>79</v>
      </c>
      <c r="BN16" t="s">
        <v>80</v>
      </c>
      <c r="BO16" t="s">
        <v>388</v>
      </c>
    </row>
    <row r="17" spans="1:67" ht="12.75" x14ac:dyDescent="0.2">
      <c r="A17">
        <v>88183</v>
      </c>
      <c r="B17" t="s">
        <v>1</v>
      </c>
      <c r="C17" t="str">
        <f>HYPERLINK("https://www.wer-zu-wem.de/firmenprofilzwischenseite/autogalerie-dresden-89632-1-f5e0034140.pdf", "Autogalerie Dresden")</f>
        <v>Autogalerie Dresden</v>
      </c>
      <c r="D17" t="s">
        <v>396</v>
      </c>
      <c r="E17" t="s">
        <v>68</v>
      </c>
      <c r="F17" t="s">
        <v>69</v>
      </c>
      <c r="G17" t="s">
        <v>70</v>
      </c>
      <c r="H17" t="s">
        <v>397</v>
      </c>
      <c r="I17" t="s">
        <v>398</v>
      </c>
      <c r="J17" t="s">
        <v>399</v>
      </c>
      <c r="K17" t="s">
        <v>290</v>
      </c>
      <c r="L17" t="s">
        <v>104</v>
      </c>
      <c r="M17" t="s">
        <v>400</v>
      </c>
      <c r="N17" t="s">
        <v>401</v>
      </c>
      <c r="O17" t="s">
        <v>71</v>
      </c>
      <c r="Q17" t="s">
        <v>160</v>
      </c>
      <c r="R17" t="s">
        <v>406</v>
      </c>
      <c r="AM17" t="s">
        <v>402</v>
      </c>
      <c r="AN17" t="str">
        <f>HYPERLINK("http://www.autogalerie-dresden.de/", "http://www.autogalerie-dresden.de/")</f>
        <v>http://www.autogalerie-dresden.de/</v>
      </c>
      <c r="AP17" t="s">
        <v>403</v>
      </c>
      <c r="AQ17" t="s">
        <v>86</v>
      </c>
      <c r="AR17" t="s">
        <v>81</v>
      </c>
      <c r="AT17">
        <v>2004</v>
      </c>
      <c r="AV17" t="s">
        <v>404</v>
      </c>
      <c r="AX17">
        <v>1</v>
      </c>
      <c r="AY17" t="s">
        <v>86</v>
      </c>
      <c r="AZ17" t="s">
        <v>233</v>
      </c>
      <c r="BA17">
        <v>0</v>
      </c>
      <c r="BB17" t="s">
        <v>113</v>
      </c>
      <c r="BC17">
        <v>0</v>
      </c>
      <c r="BF17">
        <v>89632</v>
      </c>
      <c r="BG17" t="s">
        <v>110</v>
      </c>
      <c r="BH17" t="s">
        <v>93</v>
      </c>
      <c r="BI17" t="s">
        <v>111</v>
      </c>
      <c r="BJ17" t="s">
        <v>104</v>
      </c>
      <c r="BK17" t="s">
        <v>405</v>
      </c>
      <c r="BM17" t="s">
        <v>79</v>
      </c>
      <c r="BN17" t="s">
        <v>80</v>
      </c>
      <c r="BO17" t="s">
        <v>398</v>
      </c>
    </row>
    <row r="18" spans="1:67" ht="12.75" x14ac:dyDescent="0.2">
      <c r="A18">
        <v>24866</v>
      </c>
      <c r="B18" t="s">
        <v>1</v>
      </c>
      <c r="C18" t="str">
        <f>HYPERLINK("https://www.wer-zu-wem.de/firmenprofilzwischenseite/opel-maetschke-72325-1-fa1bcbc1ce.pdf", "Autohaus Mätschke")</f>
        <v>Autohaus Mätschke</v>
      </c>
      <c r="D18" t="s">
        <v>148</v>
      </c>
      <c r="E18" t="s">
        <v>68</v>
      </c>
      <c r="F18" t="s">
        <v>69</v>
      </c>
      <c r="G18" t="s">
        <v>70</v>
      </c>
      <c r="H18" t="s">
        <v>149</v>
      </c>
      <c r="I18" t="s">
        <v>150</v>
      </c>
      <c r="J18" t="s">
        <v>151</v>
      </c>
      <c r="K18" t="s">
        <v>152</v>
      </c>
      <c r="L18" t="s">
        <v>104</v>
      </c>
      <c r="M18" t="s">
        <v>153</v>
      </c>
      <c r="N18" t="s">
        <v>154</v>
      </c>
      <c r="O18" t="s">
        <v>71</v>
      </c>
      <c r="Q18" t="s">
        <v>87</v>
      </c>
      <c r="R18" t="s">
        <v>406</v>
      </c>
      <c r="S18" t="s">
        <v>71</v>
      </c>
      <c r="U18" t="s">
        <v>90</v>
      </c>
      <c r="V18" t="s">
        <v>406</v>
      </c>
      <c r="W18" t="s">
        <v>85</v>
      </c>
      <c r="Y18" t="s">
        <v>155</v>
      </c>
      <c r="Z18" t="s">
        <v>406</v>
      </c>
      <c r="AM18" t="s">
        <v>156</v>
      </c>
      <c r="AN18" t="str">
        <f>HYPERLINK("https://opel-maetschke.de/", "https://opel-maetschke.de/")</f>
        <v>https://opel-maetschke.de/</v>
      </c>
      <c r="AP18" t="s">
        <v>157</v>
      </c>
      <c r="AQ18" t="s">
        <v>86</v>
      </c>
      <c r="AR18" t="s">
        <v>81</v>
      </c>
      <c r="AT18">
        <v>1901</v>
      </c>
      <c r="AV18" t="s">
        <v>158</v>
      </c>
      <c r="AX18">
        <v>3</v>
      </c>
      <c r="AY18" t="s">
        <v>86</v>
      </c>
      <c r="AZ18" t="s">
        <v>147</v>
      </c>
      <c r="BA18">
        <v>46</v>
      </c>
      <c r="BB18" t="s">
        <v>117</v>
      </c>
      <c r="BC18">
        <v>0</v>
      </c>
      <c r="BF18">
        <v>72325</v>
      </c>
      <c r="BG18" t="s">
        <v>110</v>
      </c>
      <c r="BH18" t="s">
        <v>93</v>
      </c>
      <c r="BI18" t="s">
        <v>111</v>
      </c>
      <c r="BJ18" t="s">
        <v>104</v>
      </c>
      <c r="BK18" t="s">
        <v>159</v>
      </c>
      <c r="BM18" t="s">
        <v>79</v>
      </c>
      <c r="BN18" t="s">
        <v>80</v>
      </c>
      <c r="BO18" t="s">
        <v>150</v>
      </c>
    </row>
    <row r="19" spans="1:67" ht="12.75" x14ac:dyDescent="0.2">
      <c r="A19">
        <v>66491</v>
      </c>
      <c r="B19" t="s">
        <v>1</v>
      </c>
      <c r="C19" t="str">
        <f>HYPERLINK("https://www.wer-zu-wem.de/firmenprofilzwischenseite/renault-friedewald-89636-1-80f3d5c9f5.pdf", "Autohaus Friedewald")</f>
        <v>Autohaus Friedewald</v>
      </c>
      <c r="D19" t="s">
        <v>275</v>
      </c>
      <c r="E19" t="s">
        <v>68</v>
      </c>
      <c r="F19" t="s">
        <v>69</v>
      </c>
      <c r="G19" t="s">
        <v>70</v>
      </c>
      <c r="H19" t="s">
        <v>276</v>
      </c>
      <c r="I19" t="s">
        <v>277</v>
      </c>
      <c r="J19" t="s">
        <v>278</v>
      </c>
      <c r="K19" t="s">
        <v>279</v>
      </c>
      <c r="L19" t="s">
        <v>104</v>
      </c>
      <c r="M19" t="s">
        <v>280</v>
      </c>
      <c r="N19" t="s">
        <v>281</v>
      </c>
      <c r="O19" t="s">
        <v>71</v>
      </c>
      <c r="Q19" t="s">
        <v>72</v>
      </c>
      <c r="R19" t="s">
        <v>406</v>
      </c>
      <c r="AM19" t="s">
        <v>282</v>
      </c>
      <c r="AN19" t="str">
        <f>HYPERLINK("http://www.renault-friedewald.de/", "http://www.renault-friedewald.de/")</f>
        <v>http://www.renault-friedewald.de/</v>
      </c>
      <c r="AP19" t="s">
        <v>283</v>
      </c>
      <c r="AQ19" t="s">
        <v>86</v>
      </c>
      <c r="AR19" t="s">
        <v>81</v>
      </c>
      <c r="AT19">
        <v>1991</v>
      </c>
      <c r="AV19" t="s">
        <v>284</v>
      </c>
      <c r="AX19">
        <v>1</v>
      </c>
      <c r="AY19" t="s">
        <v>86</v>
      </c>
      <c r="AZ19" t="s">
        <v>233</v>
      </c>
      <c r="BA19">
        <v>13</v>
      </c>
      <c r="BB19" t="s">
        <v>113</v>
      </c>
      <c r="BC19">
        <v>0</v>
      </c>
      <c r="BF19">
        <v>89636</v>
      </c>
      <c r="BG19" t="s">
        <v>110</v>
      </c>
      <c r="BH19" t="s">
        <v>93</v>
      </c>
      <c r="BI19" t="s">
        <v>111</v>
      </c>
      <c r="BJ19" t="s">
        <v>104</v>
      </c>
      <c r="BK19" t="s">
        <v>285</v>
      </c>
      <c r="BM19" t="s">
        <v>79</v>
      </c>
      <c r="BN19" t="s">
        <v>80</v>
      </c>
      <c r="BO19" t="s">
        <v>277</v>
      </c>
    </row>
    <row r="20" spans="1:67" ht="12.75" x14ac:dyDescent="0.2">
      <c r="A20">
        <v>72730</v>
      </c>
      <c r="B20" t="s">
        <v>1</v>
      </c>
      <c r="C20" t="str">
        <f>HYPERLINK("https://www.wer-zu-wem.de/firmenprofilzwischenseite/autohaus-leubnitz-89598-1-8b2642be34.pdf", "Autohaus Leubnitz")</f>
        <v>Autohaus Leubnitz</v>
      </c>
      <c r="D20" t="s">
        <v>352</v>
      </c>
      <c r="E20" t="s">
        <v>68</v>
      </c>
      <c r="F20" t="s">
        <v>69</v>
      </c>
      <c r="G20" t="s">
        <v>70</v>
      </c>
      <c r="H20" t="s">
        <v>353</v>
      </c>
      <c r="I20" t="s">
        <v>354</v>
      </c>
      <c r="J20" t="s">
        <v>355</v>
      </c>
      <c r="K20" t="s">
        <v>356</v>
      </c>
      <c r="L20" t="s">
        <v>104</v>
      </c>
      <c r="M20" t="s">
        <v>357</v>
      </c>
      <c r="N20" t="s">
        <v>358</v>
      </c>
      <c r="O20" t="s">
        <v>85</v>
      </c>
      <c r="Q20" t="s">
        <v>359</v>
      </c>
      <c r="R20" t="s">
        <v>406</v>
      </c>
      <c r="S20" t="s">
        <v>71</v>
      </c>
      <c r="U20" t="s">
        <v>196</v>
      </c>
      <c r="V20" t="s">
        <v>406</v>
      </c>
      <c r="AM20" t="s">
        <v>360</v>
      </c>
      <c r="AN20" t="str">
        <f>HYPERLINK("https://autohaus-leubnitz.seat.de/gebrauchtwagen", "https://autohaus-leubnitz.seat.de/gebrauchtwagen")</f>
        <v>https://autohaus-leubnitz.seat.de/gebrauchtwagen</v>
      </c>
      <c r="AP20" t="s">
        <v>361</v>
      </c>
      <c r="AQ20" t="s">
        <v>86</v>
      </c>
      <c r="AR20" t="s">
        <v>88</v>
      </c>
      <c r="AT20">
        <v>1990</v>
      </c>
      <c r="AV20" t="s">
        <v>362</v>
      </c>
      <c r="AX20">
        <v>1</v>
      </c>
      <c r="AY20" t="s">
        <v>86</v>
      </c>
      <c r="AZ20" t="s">
        <v>233</v>
      </c>
      <c r="BA20">
        <v>11</v>
      </c>
      <c r="BB20" t="s">
        <v>113</v>
      </c>
      <c r="BC20">
        <v>0</v>
      </c>
      <c r="BF20">
        <v>89598</v>
      </c>
      <c r="BG20" t="s">
        <v>110</v>
      </c>
      <c r="BH20" t="s">
        <v>93</v>
      </c>
      <c r="BI20" t="s">
        <v>111</v>
      </c>
      <c r="BJ20" t="s">
        <v>104</v>
      </c>
      <c r="BK20" t="s">
        <v>363</v>
      </c>
      <c r="BM20" t="s">
        <v>79</v>
      </c>
      <c r="BN20" t="s">
        <v>80</v>
      </c>
      <c r="BO20" t="s">
        <v>354</v>
      </c>
    </row>
    <row r="21" spans="1:67" ht="12.75" x14ac:dyDescent="0.2">
      <c r="A21">
        <v>82619</v>
      </c>
      <c r="B21" t="s">
        <v>1</v>
      </c>
      <c r="C21" t="str">
        <f>HYPERLINK("https://www.wer-zu-wem.de/firmenprofilzwischenseite/skoda-dkt-155114-1-97176ab407.pdf", "Skoda DKT")</f>
        <v>Skoda DKT</v>
      </c>
      <c r="D21" t="s">
        <v>375</v>
      </c>
      <c r="E21" t="s">
        <v>68</v>
      </c>
      <c r="F21" t="s">
        <v>69</v>
      </c>
      <c r="G21" t="s">
        <v>70</v>
      </c>
      <c r="H21" t="s">
        <v>376</v>
      </c>
      <c r="I21" t="s">
        <v>377</v>
      </c>
      <c r="J21" t="s">
        <v>378</v>
      </c>
      <c r="K21" t="s">
        <v>379</v>
      </c>
      <c r="L21" t="s">
        <v>104</v>
      </c>
      <c r="M21" t="s">
        <v>380</v>
      </c>
      <c r="N21" t="s">
        <v>381</v>
      </c>
      <c r="O21" t="s">
        <v>71</v>
      </c>
      <c r="Q21" t="s">
        <v>92</v>
      </c>
      <c r="R21" t="s">
        <v>406</v>
      </c>
      <c r="S21" t="s">
        <v>71</v>
      </c>
      <c r="U21" t="s">
        <v>173</v>
      </c>
      <c r="V21" t="s">
        <v>406</v>
      </c>
      <c r="AM21" t="s">
        <v>382</v>
      </c>
      <c r="AN21" t="str">
        <f>HYPERLINK("https://dkt.skoda-auto.de/", "https://dkt.skoda-auto.de/")</f>
        <v>https://dkt.skoda-auto.de/</v>
      </c>
      <c r="AP21" t="s">
        <v>383</v>
      </c>
      <c r="AQ21" t="s">
        <v>86</v>
      </c>
      <c r="AR21" t="s">
        <v>81</v>
      </c>
      <c r="AV21" t="s">
        <v>384</v>
      </c>
      <c r="AX21">
        <v>1</v>
      </c>
      <c r="AY21" t="s">
        <v>86</v>
      </c>
      <c r="AZ21" t="s">
        <v>233</v>
      </c>
      <c r="BA21">
        <v>9</v>
      </c>
      <c r="BB21" t="s">
        <v>113</v>
      </c>
      <c r="BC21">
        <v>0</v>
      </c>
      <c r="BF21">
        <v>155114</v>
      </c>
      <c r="BG21" t="s">
        <v>110</v>
      </c>
      <c r="BH21" t="s">
        <v>93</v>
      </c>
      <c r="BI21" t="s">
        <v>111</v>
      </c>
      <c r="BJ21" t="s">
        <v>104</v>
      </c>
      <c r="BK21" t="s">
        <v>385</v>
      </c>
      <c r="BM21" t="s">
        <v>79</v>
      </c>
      <c r="BN21" t="s">
        <v>80</v>
      </c>
      <c r="BO21" t="s">
        <v>377</v>
      </c>
    </row>
    <row r="22" spans="1:67" ht="12.75" x14ac:dyDescent="0.2">
      <c r="A22">
        <v>12985</v>
      </c>
      <c r="B22" t="s">
        <v>1</v>
      </c>
      <c r="C22" t="str">
        <f>HYPERLINK("https://www.wer-zu-wem.de/firmenprofilzwischenseite/ertl-26517-1-f1f50fdd5c.pdf", "Ertl Gruppe")</f>
        <v>Ertl Gruppe</v>
      </c>
      <c r="D22" t="s">
        <v>120</v>
      </c>
      <c r="E22" t="s">
        <v>68</v>
      </c>
      <c r="F22" t="s">
        <v>69</v>
      </c>
      <c r="G22" t="s">
        <v>70</v>
      </c>
      <c r="H22" t="s">
        <v>121</v>
      </c>
      <c r="I22" t="s">
        <v>122</v>
      </c>
      <c r="J22" t="s">
        <v>123</v>
      </c>
      <c r="K22" t="s">
        <v>124</v>
      </c>
      <c r="L22" t="s">
        <v>104</v>
      </c>
      <c r="M22" t="s">
        <v>125</v>
      </c>
      <c r="N22" t="s">
        <v>126</v>
      </c>
      <c r="O22" t="s">
        <v>71</v>
      </c>
      <c r="Q22" t="s">
        <v>89</v>
      </c>
      <c r="R22" t="s">
        <v>406</v>
      </c>
      <c r="S22" t="s">
        <v>85</v>
      </c>
      <c r="U22" t="s">
        <v>127</v>
      </c>
      <c r="V22" t="s">
        <v>406</v>
      </c>
      <c r="AM22" t="s">
        <v>128</v>
      </c>
      <c r="AN22" t="str">
        <f>HYPERLINK("https://www.ertl-gruppe.de/", "https://www.ertl-gruppe.de/")</f>
        <v>https://www.ertl-gruppe.de/</v>
      </c>
      <c r="AP22" t="s">
        <v>129</v>
      </c>
      <c r="AQ22" t="s">
        <v>74</v>
      </c>
      <c r="AR22" t="s">
        <v>81</v>
      </c>
      <c r="AV22" t="s">
        <v>130</v>
      </c>
      <c r="AW22">
        <v>2</v>
      </c>
      <c r="AX22">
        <v>5</v>
      </c>
      <c r="AY22" t="s">
        <v>86</v>
      </c>
      <c r="AZ22" t="s">
        <v>118</v>
      </c>
      <c r="BA22">
        <v>110</v>
      </c>
      <c r="BB22" t="s">
        <v>117</v>
      </c>
      <c r="BC22">
        <v>31</v>
      </c>
      <c r="BD22" t="s">
        <v>82</v>
      </c>
      <c r="BE22">
        <v>2018</v>
      </c>
      <c r="BF22">
        <v>26517</v>
      </c>
      <c r="BG22" t="s">
        <v>110</v>
      </c>
      <c r="BH22" t="s">
        <v>93</v>
      </c>
      <c r="BI22" t="s">
        <v>111</v>
      </c>
      <c r="BJ22" t="s">
        <v>104</v>
      </c>
      <c r="BK22" t="s">
        <v>131</v>
      </c>
      <c r="BM22" t="s">
        <v>79</v>
      </c>
      <c r="BN22" t="s">
        <v>80</v>
      </c>
      <c r="BO22" t="s">
        <v>122</v>
      </c>
    </row>
    <row r="23" spans="1:67" ht="12.75" x14ac:dyDescent="0.2">
      <c r="A23">
        <v>71409</v>
      </c>
      <c r="B23" t="s">
        <v>1</v>
      </c>
      <c r="C23" t="str">
        <f>HYPERLINK("https://www.wer-zu-wem.de/firmenprofilzwischenseite/autohaus-israel-146720-1-18bc7dd828.pdf", "Autohaus Israel")</f>
        <v>Autohaus Israel</v>
      </c>
      <c r="D23" t="s">
        <v>342</v>
      </c>
      <c r="E23" t="s">
        <v>68</v>
      </c>
      <c r="F23" t="s">
        <v>69</v>
      </c>
      <c r="G23" t="s">
        <v>70</v>
      </c>
      <c r="H23" t="s">
        <v>343</v>
      </c>
      <c r="I23" t="s">
        <v>344</v>
      </c>
      <c r="J23" t="s">
        <v>345</v>
      </c>
      <c r="K23" t="s">
        <v>124</v>
      </c>
      <c r="L23" t="s">
        <v>104</v>
      </c>
      <c r="M23" t="s">
        <v>346</v>
      </c>
      <c r="N23" t="s">
        <v>347</v>
      </c>
      <c r="O23" t="s">
        <v>71</v>
      </c>
      <c r="Q23" t="s">
        <v>119</v>
      </c>
      <c r="R23" t="s">
        <v>406</v>
      </c>
      <c r="S23" t="s">
        <v>71</v>
      </c>
      <c r="U23" t="s">
        <v>145</v>
      </c>
      <c r="V23" t="s">
        <v>406</v>
      </c>
      <c r="AM23" t="s">
        <v>348</v>
      </c>
      <c r="AN23" t="str">
        <f>HYPERLINK("https://www.opel-israel-dresden.de/", "https://www.opel-israel-dresden.de/")</f>
        <v>https://www.opel-israel-dresden.de/</v>
      </c>
      <c r="AP23" t="s">
        <v>349</v>
      </c>
      <c r="AQ23" t="s">
        <v>86</v>
      </c>
      <c r="AR23" t="s">
        <v>81</v>
      </c>
      <c r="AV23" t="s">
        <v>350</v>
      </c>
      <c r="AX23">
        <v>1</v>
      </c>
      <c r="AY23" t="s">
        <v>86</v>
      </c>
      <c r="AZ23" t="s">
        <v>233</v>
      </c>
      <c r="BA23">
        <v>0</v>
      </c>
      <c r="BB23" t="s">
        <v>113</v>
      </c>
      <c r="BC23">
        <v>0</v>
      </c>
      <c r="BF23">
        <v>146720</v>
      </c>
      <c r="BG23" t="s">
        <v>110</v>
      </c>
      <c r="BH23" t="s">
        <v>93</v>
      </c>
      <c r="BI23" t="s">
        <v>111</v>
      </c>
      <c r="BJ23" t="s">
        <v>104</v>
      </c>
      <c r="BK23" t="s">
        <v>351</v>
      </c>
      <c r="BM23" t="s">
        <v>79</v>
      </c>
      <c r="BN23" t="s">
        <v>80</v>
      </c>
      <c r="BO23" t="s">
        <v>344</v>
      </c>
    </row>
    <row r="24" spans="1:67" ht="12.75" x14ac:dyDescent="0.2">
      <c r="A24">
        <v>39593</v>
      </c>
      <c r="B24" t="s">
        <v>1</v>
      </c>
      <c r="C24" t="str">
        <f>HYPERLINK("https://www.wer-zu-wem.de/firmenprofilzwischenseite/toyota-hanisch-72321-1-5652fe3601.pdf", "Autohaus Steffen Hanisch")</f>
        <v>Autohaus Steffen Hanisch</v>
      </c>
      <c r="D24" t="s">
        <v>208</v>
      </c>
      <c r="E24" t="s">
        <v>68</v>
      </c>
      <c r="F24" t="s">
        <v>69</v>
      </c>
      <c r="G24" t="s">
        <v>70</v>
      </c>
      <c r="H24" t="s">
        <v>209</v>
      </c>
      <c r="I24" t="s">
        <v>209</v>
      </c>
      <c r="J24" t="s">
        <v>210</v>
      </c>
      <c r="K24" t="s">
        <v>211</v>
      </c>
      <c r="L24" t="s">
        <v>104</v>
      </c>
      <c r="M24" t="s">
        <v>212</v>
      </c>
      <c r="N24" t="s">
        <v>213</v>
      </c>
      <c r="O24" t="s">
        <v>71</v>
      </c>
      <c r="Q24" t="s">
        <v>84</v>
      </c>
      <c r="R24" t="s">
        <v>406</v>
      </c>
      <c r="AM24" t="s">
        <v>214</v>
      </c>
      <c r="AN24" t="str">
        <f>HYPERLINK("http://toyota-hanisch.de/", "http://toyota-hanisch.de/")</f>
        <v>http://toyota-hanisch.de/</v>
      </c>
      <c r="AP24" t="s">
        <v>215</v>
      </c>
      <c r="AQ24" t="s">
        <v>86</v>
      </c>
      <c r="AR24" t="s">
        <v>81</v>
      </c>
      <c r="AT24">
        <v>1990</v>
      </c>
      <c r="AV24" t="s">
        <v>216</v>
      </c>
      <c r="AX24">
        <v>2</v>
      </c>
      <c r="AY24" t="s">
        <v>86</v>
      </c>
      <c r="AZ24" t="s">
        <v>147</v>
      </c>
      <c r="BA24">
        <v>29</v>
      </c>
      <c r="BB24" t="s">
        <v>117</v>
      </c>
      <c r="BC24">
        <v>0</v>
      </c>
      <c r="BF24">
        <v>72321</v>
      </c>
      <c r="BG24" t="s">
        <v>110</v>
      </c>
      <c r="BH24" t="s">
        <v>93</v>
      </c>
      <c r="BI24" t="s">
        <v>111</v>
      </c>
      <c r="BJ24" t="s">
        <v>104</v>
      </c>
      <c r="BK24" t="s">
        <v>217</v>
      </c>
      <c r="BM24" t="s">
        <v>79</v>
      </c>
      <c r="BN24" t="s">
        <v>80</v>
      </c>
      <c r="BO24" t="s">
        <v>209</v>
      </c>
    </row>
    <row r="25" spans="1:67" ht="12.75" x14ac:dyDescent="0.2">
      <c r="A25">
        <v>39092</v>
      </c>
      <c r="B25" t="s">
        <v>1</v>
      </c>
      <c r="C25" t="str">
        <f>HYPERLINK("https://www.wer-zu-wem.de/firmenprofilzwischenseite/autowerk-46328-1-9acc63adfe.pdf", "Autowerk")</f>
        <v>Autowerk</v>
      </c>
      <c r="D25" t="s">
        <v>197</v>
      </c>
      <c r="E25" t="s">
        <v>68</v>
      </c>
      <c r="F25" t="s">
        <v>69</v>
      </c>
      <c r="G25" t="s">
        <v>70</v>
      </c>
      <c r="H25" t="s">
        <v>198</v>
      </c>
      <c r="I25" t="s">
        <v>199</v>
      </c>
      <c r="J25" t="s">
        <v>200</v>
      </c>
      <c r="K25" t="s">
        <v>201</v>
      </c>
      <c r="L25" t="s">
        <v>104</v>
      </c>
      <c r="M25" t="s">
        <v>202</v>
      </c>
      <c r="N25" t="s">
        <v>203</v>
      </c>
      <c r="O25" t="s">
        <v>85</v>
      </c>
      <c r="Q25" t="s">
        <v>204</v>
      </c>
      <c r="R25" t="s">
        <v>406</v>
      </c>
      <c r="AM25" t="s">
        <v>205</v>
      </c>
      <c r="AN25" t="str">
        <f>HYPERLINK("https://www.autowerk.eu/", "https://www.autowerk.eu/")</f>
        <v>https://www.autowerk.eu/</v>
      </c>
      <c r="AP25" t="s">
        <v>114</v>
      </c>
      <c r="AQ25" t="s">
        <v>86</v>
      </c>
      <c r="AR25" t="s">
        <v>88</v>
      </c>
      <c r="AV25" t="s">
        <v>206</v>
      </c>
      <c r="AX25">
        <v>1</v>
      </c>
      <c r="AY25" t="s">
        <v>86</v>
      </c>
      <c r="AZ25" t="s">
        <v>147</v>
      </c>
      <c r="BA25">
        <v>31</v>
      </c>
      <c r="BB25" t="s">
        <v>117</v>
      </c>
      <c r="BC25">
        <v>0</v>
      </c>
      <c r="BF25">
        <v>46328</v>
      </c>
      <c r="BG25" t="s">
        <v>110</v>
      </c>
      <c r="BH25" t="s">
        <v>93</v>
      </c>
      <c r="BI25" t="s">
        <v>111</v>
      </c>
      <c r="BJ25" t="s">
        <v>104</v>
      </c>
      <c r="BK25" t="s">
        <v>207</v>
      </c>
      <c r="BM25" t="s">
        <v>79</v>
      </c>
      <c r="BN25" t="s">
        <v>80</v>
      </c>
      <c r="BO25" t="s">
        <v>199</v>
      </c>
    </row>
    <row r="26" spans="1:67" ht="12.75" x14ac:dyDescent="0.2">
      <c r="A26">
        <v>18965</v>
      </c>
      <c r="B26" t="s">
        <v>1</v>
      </c>
      <c r="C26" t="str">
        <f>HYPERLINK("https://www.wer-zu-wem.de/firmenprofilzwischenseite/zobjack-46372-1-3ea39f2bd2.pdf", "Autohaus Zobjack")</f>
        <v>Autohaus Zobjack</v>
      </c>
      <c r="D26" t="s">
        <v>134</v>
      </c>
      <c r="E26" t="s">
        <v>68</v>
      </c>
      <c r="F26" t="s">
        <v>69</v>
      </c>
      <c r="G26" t="s">
        <v>70</v>
      </c>
      <c r="H26" t="s">
        <v>135</v>
      </c>
      <c r="I26" t="s">
        <v>136</v>
      </c>
      <c r="J26" t="s">
        <v>137</v>
      </c>
      <c r="K26" t="s">
        <v>138</v>
      </c>
      <c r="L26" t="s">
        <v>104</v>
      </c>
      <c r="M26" t="s">
        <v>139</v>
      </c>
      <c r="N26" t="s">
        <v>140</v>
      </c>
      <c r="O26" t="s">
        <v>71</v>
      </c>
      <c r="Q26" t="s">
        <v>116</v>
      </c>
      <c r="R26" t="s">
        <v>406</v>
      </c>
      <c r="AM26" t="s">
        <v>141</v>
      </c>
      <c r="AN26" t="str">
        <f>HYPERLINK("https://www.zobjack.de/", "https://www.zobjack.de/")</f>
        <v>https://www.zobjack.de/</v>
      </c>
      <c r="AP26" t="s">
        <v>142</v>
      </c>
      <c r="AQ26" t="s">
        <v>86</v>
      </c>
      <c r="AR26" t="s">
        <v>81</v>
      </c>
      <c r="AV26" t="s">
        <v>143</v>
      </c>
      <c r="AX26">
        <v>2</v>
      </c>
      <c r="AY26" t="s">
        <v>86</v>
      </c>
      <c r="AZ26" t="s">
        <v>132</v>
      </c>
      <c r="BA26">
        <v>78</v>
      </c>
      <c r="BB26" t="s">
        <v>117</v>
      </c>
      <c r="BC26">
        <v>0</v>
      </c>
      <c r="BF26">
        <v>46372</v>
      </c>
      <c r="BG26" t="s">
        <v>110</v>
      </c>
      <c r="BH26" t="s">
        <v>93</v>
      </c>
      <c r="BI26" t="s">
        <v>111</v>
      </c>
      <c r="BJ26" t="s">
        <v>104</v>
      </c>
      <c r="BK26" t="s">
        <v>144</v>
      </c>
      <c r="BM26" t="s">
        <v>79</v>
      </c>
      <c r="BN26" t="s">
        <v>80</v>
      </c>
      <c r="BO26" t="s">
        <v>136</v>
      </c>
    </row>
    <row r="27" spans="1:67" ht="12.75" x14ac:dyDescent="0.2">
      <c r="A27">
        <v>76686</v>
      </c>
      <c r="B27" t="s">
        <v>1</v>
      </c>
      <c r="C27" t="str">
        <f>HYPERLINK("https://www.wer-zu-wem.de/firmenprofilzwischenseite/wojciech-dresden-137116-1-77dd6bf65e.pdf", "Autohaus Wojciech")</f>
        <v>Autohaus Wojciech</v>
      </c>
      <c r="D27" t="s">
        <v>364</v>
      </c>
      <c r="E27" t="s">
        <v>68</v>
      </c>
      <c r="F27" t="s">
        <v>69</v>
      </c>
      <c r="G27" t="s">
        <v>70</v>
      </c>
      <c r="H27" t="s">
        <v>365</v>
      </c>
      <c r="I27" t="s">
        <v>366</v>
      </c>
      <c r="J27" t="s">
        <v>367</v>
      </c>
      <c r="K27" t="s">
        <v>368</v>
      </c>
      <c r="L27" t="s">
        <v>104</v>
      </c>
      <c r="M27" t="s">
        <v>369</v>
      </c>
      <c r="N27" t="s">
        <v>370</v>
      </c>
      <c r="O27" t="s">
        <v>71</v>
      </c>
      <c r="Q27" t="s">
        <v>92</v>
      </c>
      <c r="R27" t="s">
        <v>406</v>
      </c>
      <c r="AM27" t="s">
        <v>371</v>
      </c>
      <c r="AN27" t="str">
        <f>HYPERLINK("https://citroen-wojciech.de/", "https://citroen-wojciech.de/")</f>
        <v>https://citroen-wojciech.de/</v>
      </c>
      <c r="AP27" t="s">
        <v>372</v>
      </c>
      <c r="AQ27" t="s">
        <v>86</v>
      </c>
      <c r="AR27" t="s">
        <v>81</v>
      </c>
      <c r="AT27">
        <v>1990</v>
      </c>
      <c r="AV27" t="s">
        <v>373</v>
      </c>
      <c r="AX27">
        <v>1</v>
      </c>
      <c r="AY27" t="s">
        <v>86</v>
      </c>
      <c r="AZ27" t="s">
        <v>233</v>
      </c>
      <c r="BA27">
        <v>0</v>
      </c>
      <c r="BB27" t="s">
        <v>113</v>
      </c>
      <c r="BC27">
        <v>0</v>
      </c>
      <c r="BF27">
        <v>137116</v>
      </c>
      <c r="BG27" t="s">
        <v>110</v>
      </c>
      <c r="BH27" t="s">
        <v>93</v>
      </c>
      <c r="BI27" t="s">
        <v>111</v>
      </c>
      <c r="BJ27" t="s">
        <v>104</v>
      </c>
      <c r="BK27" t="s">
        <v>374</v>
      </c>
      <c r="BM27" t="s">
        <v>79</v>
      </c>
      <c r="BN27" t="s">
        <v>80</v>
      </c>
      <c r="BO27" t="s">
        <v>366</v>
      </c>
    </row>
  </sheetData>
  <sortState xmlns:xlrd2="http://schemas.microsoft.com/office/spreadsheetml/2017/richdata2" ref="A2:BP27">
    <sortCondition ref="K2:K27"/>
  </sortState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Wer-zu-Wem Autohaendler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duphorn</dc:creator>
  <dc:description/>
  <cp:lastModifiedBy>stefan duphorn</cp:lastModifiedBy>
  <cp:revision>0</cp:revision>
  <dcterms:created xsi:type="dcterms:W3CDTF">2023-04-18T10:43:00Z</dcterms:created>
  <dcterms:modified xsi:type="dcterms:W3CDTF">2023-05-11T09:24:04Z</dcterms:modified>
</cp:coreProperties>
</file>